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27" firstSheet="1" activeTab="6"/>
  </bookViews>
  <sheets>
    <sheet name="PTVOBYNVMRPTJN" sheetId="7" state="hidden" r:id="rId1"/>
    <sheet name="目录" sheetId="49" r:id="rId2"/>
    <sheet name="1.2020年全区收入" sheetId="16" r:id="rId3"/>
    <sheet name="2.2020年支出" sheetId="17" r:id="rId4"/>
    <sheet name="3.2020年全区基金收入" sheetId="24" r:id="rId5"/>
    <sheet name="4.2020年政府基金支出" sheetId="57" r:id="rId6"/>
    <sheet name="5、2020年国有资本经营收入表" sheetId="55" r:id="rId7"/>
    <sheet name="6、2020年国有资本经营支出表" sheetId="56" r:id="rId8"/>
    <sheet name="7.2020年政府一般债券" sheetId="58" r:id="rId9"/>
    <sheet name="8.2020年政府专项债券" sheetId="59" r:id="rId10"/>
    <sheet name="9.2020年抗疫特别国债" sheetId="60" r:id="rId11"/>
  </sheets>
  <definedNames>
    <definedName name="_xlnm.Print_Titles" localSheetId="2">'1.2020年全区收入'!$1:$3</definedName>
  </definedNames>
  <calcPr calcId="144525"/>
</workbook>
</file>

<file path=xl/sharedStrings.xml><?xml version="1.0" encoding="utf-8"?>
<sst xmlns="http://schemas.openxmlformats.org/spreadsheetml/2006/main" count="283" uniqueCount="212">
  <si>
    <t>附件</t>
  </si>
  <si>
    <t>榆阳区2020年预算调整附表</t>
  </si>
  <si>
    <t>附表一：2020年一般公共预算收入预算调整表；</t>
  </si>
  <si>
    <t>附表二：2020年一般公共预算支出预算调整表；</t>
  </si>
  <si>
    <t>附表三：2020年政府性基金收入预算调整表；</t>
  </si>
  <si>
    <t>附表四：2020年政府性基金支出预算调整表；</t>
  </si>
  <si>
    <t>附表五：2020年国有资本经营预算收入预算调整表；</t>
  </si>
  <si>
    <t>附表六：2020年国有资本经营预算支出预算调整表；</t>
  </si>
  <si>
    <t>附表七：2020年政府一般债券资金调整预算表</t>
  </si>
  <si>
    <t>附表八：2020年政府专项债券资金调整预算表</t>
  </si>
  <si>
    <t>附表九：2020年抗疫特别国债资金调整预算表</t>
  </si>
  <si>
    <t>榆林市榆阳区2020年一般公共预算收入预算调整表</t>
  </si>
  <si>
    <t>附表一</t>
  </si>
  <si>
    <t>单位：万元</t>
  </si>
  <si>
    <t>项      目</t>
  </si>
  <si>
    <t>2020年预算数</t>
  </si>
  <si>
    <t>2020调整后预算数</t>
  </si>
  <si>
    <t>调整预算数比年初数增减额</t>
  </si>
  <si>
    <t>一、税收收入</t>
  </si>
  <si>
    <t>其中： 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</si>
  <si>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</si>
  <si>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</si>
  <si>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</si>
  <si>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</si>
  <si>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</si>
  <si>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</si>
  <si>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</si>
  <si>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</si>
  <si>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</si>
  <si>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</si>
  <si>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</si>
  <si>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环保税</t>
  </si>
  <si>
    <t>其他税收收入</t>
  </si>
  <si>
    <t>二、非税收入</t>
  </si>
  <si>
    <t xml:space="preserve">       其中：专项收入</t>
  </si>
  <si>
    <t xml:space="preserve">             行政性收费收入</t>
  </si>
  <si>
    <t xml:space="preserve">             罚没收入</t>
  </si>
  <si>
    <t xml:space="preserve">             国有资本经营收入</t>
  </si>
  <si>
    <t xml:space="preserve">             国有资源有偿使用收入</t>
  </si>
  <si>
    <t xml:space="preserve">             捐赠收入</t>
  </si>
  <si>
    <t>地方财政收入合计</t>
  </si>
  <si>
    <t>转移性收入</t>
  </si>
  <si>
    <t xml:space="preserve">  上级补助收入</t>
  </si>
  <si>
    <t xml:space="preserve"> 返还性收入</t>
  </si>
  <si>
    <t xml:space="preserve"> 一般性转移支付补助</t>
  </si>
  <si>
    <t xml:space="preserve"> 专项转移支付补助</t>
  </si>
  <si>
    <t xml:space="preserve">  上年结余收入</t>
  </si>
  <si>
    <t xml:space="preserve">  调入资金</t>
  </si>
  <si>
    <t xml:space="preserve">    基金预算调入</t>
  </si>
  <si>
    <t xml:space="preserve">    国有资本经营预算收入调入资金</t>
  </si>
  <si>
    <t xml:space="preserve">  动用预算稳定调节基金</t>
  </si>
  <si>
    <t xml:space="preserve">  债务转贷收入</t>
  </si>
  <si>
    <t>收 入 总 计</t>
  </si>
  <si>
    <t>榆林市榆阳区2020年一般公共预算支出预算调整表</t>
  </si>
  <si>
    <t>附表二</t>
  </si>
  <si>
    <t>项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</si>
  <si>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</si>
  <si>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</si>
  <si>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</si>
  <si>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</si>
  <si>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</si>
  <si>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</si>
  <si>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</si>
  <si>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</si>
  <si>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</si>
  <si>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</si>
  <si>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</si>
  <si>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</si>
  <si>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</si>
  <si>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</si>
  <si>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</si>
  <si>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</si>
  <si>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</si>
  <si>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</si>
  <si>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</si>
  <si>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</si>
  <si>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</si>
  <si>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</si>
  <si>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二十三、债务还本支出</t>
  </si>
  <si>
    <t>二十四、债务付息支出</t>
  </si>
  <si>
    <t>二十五、债务发行费用支出</t>
  </si>
  <si>
    <t>地方财政支出合计</t>
  </si>
  <si>
    <t xml:space="preserve"> 上解支出</t>
  </si>
  <si>
    <t xml:space="preserve">      体制上解支出</t>
  </si>
  <si>
    <t xml:space="preserve">      专项上解支出</t>
  </si>
  <si>
    <t>调出资金</t>
  </si>
  <si>
    <t>补充预算稳定调节金</t>
  </si>
  <si>
    <t>结转下年支出</t>
  </si>
  <si>
    <t>支 出 总 计</t>
  </si>
  <si>
    <t>榆林市榆阳区2020年政府性基金收入预算调整表</t>
  </si>
  <si>
    <t>附表三</t>
  </si>
  <si>
    <t>一、农网还贷资金收入</t>
  </si>
  <si>
    <t>二、国家电影事业发展专项资金收入</t>
  </si>
  <si>
    <t>三、国有土地使用权出让收入</t>
  </si>
  <si>
    <t xml:space="preserve">      土地出让价款收入</t>
  </si>
  <si>
    <t xml:space="preserve">      缴纳新增建设用地土地有偿使用费</t>
  </si>
  <si>
    <t xml:space="preserve">      其他土地出让收入</t>
  </si>
  <si>
    <t>四、城市公用事业附加收入</t>
  </si>
  <si>
    <t>五、彩票公益金收入</t>
  </si>
  <si>
    <t>六、车辆通行费收入</t>
  </si>
  <si>
    <t>七、彩票发行销售机构业务费收入</t>
  </si>
  <si>
    <t>八、其他收入</t>
  </si>
  <si>
    <t>收 入 合 计</t>
  </si>
  <si>
    <t xml:space="preserve">    上级补助收入</t>
  </si>
  <si>
    <t xml:space="preserve">    上年结余收入</t>
  </si>
  <si>
    <t xml:space="preserve">    调入资金</t>
  </si>
  <si>
    <t xml:space="preserve"> 调入政府性基金预算资金</t>
  </si>
  <si>
    <t xml:space="preserve">    债务转贷收入</t>
  </si>
  <si>
    <t xml:space="preserve">    抗疫特别国债</t>
  </si>
  <si>
    <t>榆林市榆阳区2020年政府性基金支出预算调整表</t>
  </si>
  <si>
    <t>附表四</t>
  </si>
  <si>
    <t>一、文化体育与传媒</t>
  </si>
  <si>
    <t>二、社会保障和就业</t>
  </si>
  <si>
    <t>三、城乡社区事务</t>
  </si>
  <si>
    <t>四、农林水事务</t>
  </si>
  <si>
    <t>五、资源勘探电力信息等事务</t>
  </si>
  <si>
    <t>六、商业服务业等事务</t>
  </si>
  <si>
    <t>七、其他支出</t>
  </si>
  <si>
    <t>八、债务还本支出</t>
  </si>
  <si>
    <t>九、债务付息支出</t>
  </si>
  <si>
    <t>十、债务发行费支出</t>
  </si>
  <si>
    <t>十一、抗疫特别国债安排的支出</t>
  </si>
  <si>
    <t>支 出 合 计</t>
  </si>
  <si>
    <t>地方政府专项债务转贷支出</t>
  </si>
  <si>
    <t>年终结余</t>
  </si>
  <si>
    <t>2020年榆阳区国有资本经营预算收入预算调整表</t>
  </si>
  <si>
    <t>附表五                                                                       单位：万元</t>
  </si>
  <si>
    <t>项    目</t>
  </si>
  <si>
    <t>调整预算数</t>
  </si>
  <si>
    <t xml:space="preserve">    利润收入</t>
  </si>
  <si>
    <t xml:space="preserve">    股利、股息收入</t>
  </si>
  <si>
    <t xml:space="preserve">    产权转让收入</t>
  </si>
  <si>
    <t xml:space="preserve">    清算收入</t>
  </si>
  <si>
    <t xml:space="preserve">    其他国有资本经营预算收入</t>
  </si>
  <si>
    <t>收  入  合  计</t>
  </si>
  <si>
    <t xml:space="preserve">    上年结余</t>
  </si>
  <si>
    <t>收  入  总  计</t>
  </si>
  <si>
    <t>2020年度榆阳区国有资本经营支出预算调整表</t>
  </si>
  <si>
    <t>附表六                                                                      单位：万元</t>
  </si>
  <si>
    <t>预算科目</t>
  </si>
  <si>
    <t>调整预算数比年初数增减</t>
  </si>
  <si>
    <t>　解决历史遗留问题及改革成本支出</t>
  </si>
  <si>
    <t>　国有企业资本金注入</t>
  </si>
  <si>
    <t>　国有企业政策性补贴(款)</t>
  </si>
  <si>
    <t>　金融国有资本经营预算支出</t>
  </si>
  <si>
    <t>　其他国有资本经营预算支出(款)</t>
  </si>
  <si>
    <t>支  出  合  计</t>
  </si>
  <si>
    <t>转移性支出</t>
  </si>
  <si>
    <t xml:space="preserve">  国有资本经营预算调出资金</t>
  </si>
  <si>
    <t>结转下年使用</t>
  </si>
  <si>
    <t>支  出  总  计</t>
  </si>
  <si>
    <t>附件七</t>
  </si>
  <si>
    <t>榆阳区2020年政府一般债券资金调整预算表</t>
  </si>
  <si>
    <t>项目单位</t>
  </si>
  <si>
    <t>项目名称</t>
  </si>
  <si>
    <t>年初预算</t>
  </si>
  <si>
    <t>调整预算</t>
  </si>
  <si>
    <t>增减变动</t>
  </si>
  <si>
    <t>备注</t>
  </si>
  <si>
    <t>功能科目</t>
  </si>
  <si>
    <t>年初预算数</t>
  </si>
  <si>
    <t>调减预算数</t>
  </si>
  <si>
    <t>一般债券安排金额</t>
  </si>
  <si>
    <t>合计</t>
  </si>
  <si>
    <t>金鸡滩人民政府</t>
  </si>
  <si>
    <t>金鸡滩过境线项目</t>
  </si>
  <si>
    <t>城乡社区支出</t>
  </si>
  <si>
    <t>区教体局</t>
  </si>
  <si>
    <t>榆林市第三中学艺术楼以及公寓楼项目</t>
  </si>
  <si>
    <t>教育支出</t>
  </si>
  <si>
    <t>鱼河镇第二小学项目</t>
  </si>
  <si>
    <t>牛家梁镇小学项目</t>
  </si>
  <si>
    <t>榆林市第二十三小学项目</t>
  </si>
  <si>
    <t>区发改局</t>
  </si>
  <si>
    <t>粮食储备库建设项目</t>
  </si>
  <si>
    <t>一般公共服务支出</t>
  </si>
  <si>
    <t>区林业局</t>
  </si>
  <si>
    <t>榆林野生动物园项目</t>
  </si>
  <si>
    <t>农林水支出</t>
  </si>
  <si>
    <t>附件八</t>
  </si>
  <si>
    <t>榆阳区2020年政府专项债券资金调整预算表</t>
  </si>
  <si>
    <t>调整预算（政府性基金）</t>
  </si>
  <si>
    <t>金额</t>
  </si>
  <si>
    <t>区卫健局</t>
  </si>
  <si>
    <t>榆林市星元医院改扩建项目</t>
  </si>
  <si>
    <t>榆林市职业教育中心迁建项目</t>
  </si>
  <si>
    <t>附件九</t>
  </si>
  <si>
    <t>榆阳区2020年抗疫特别国债资金调整预算表</t>
  </si>
  <si>
    <t>项目类别</t>
  </si>
  <si>
    <t>一般公共预算</t>
  </si>
  <si>
    <t>政府性基金预算</t>
  </si>
  <si>
    <t>抗疫国债安排</t>
  </si>
  <si>
    <t>新增预算5251万元</t>
  </si>
  <si>
    <t>榆阳区卫生健康局</t>
  </si>
  <si>
    <t>基础设施建设</t>
  </si>
  <si>
    <t>古塔卫生院医技楼建设项目</t>
  </si>
  <si>
    <t>卫生健康支出</t>
  </si>
  <si>
    <t>抗疫特别国债安排的支出</t>
  </si>
  <si>
    <t>马合镇卫生院二期建设项目</t>
  </si>
  <si>
    <t>抗疫相关支出</t>
  </si>
  <si>
    <t>榆阳区妇幼保健院隔离病房建设项目</t>
  </si>
  <si>
    <t>新增预算</t>
  </si>
  <si>
    <t>榆阳医院基本公卫仪器设备购置</t>
  </si>
  <si>
    <t>榆阳高新技术产业开发区管委会</t>
  </si>
  <si>
    <t>中医院迁建项目</t>
  </si>
  <si>
    <t>新增预算3051万元</t>
  </si>
  <si>
    <t>汽车园板块轻纺产业园标准化厂房一期建设项目</t>
  </si>
  <si>
    <t>新增预算200万元</t>
  </si>
  <si>
    <t>轻工产业园标准化厂房二期项目</t>
  </si>
  <si>
    <t>新增预算1000万元</t>
  </si>
  <si>
    <t>金鸡滩园区</t>
  </si>
  <si>
    <t>铝下游标准化厂房一期项目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</si>
</sst>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.00_ 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_ "/>
  </numFmts>
  <fonts count="47">
    <font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8"/>
      <name val="方正小标宋简体"/>
      <charset val="134"/>
    </font>
    <font>
      <sz val="12"/>
      <color rgb="FF000000"/>
      <name val="仿宋_GB2312"/>
      <charset val="134"/>
    </font>
    <font>
      <sz val="12"/>
      <color indexed="8"/>
      <name val="宋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b/>
      <sz val="11"/>
      <name val="仿宋_GB2312"/>
      <charset val="134"/>
    </font>
    <font>
      <sz val="11"/>
      <color rgb="FF000000"/>
      <name val="仿宋_GB2312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rgb="FFFF0000"/>
      <name val="仿宋_GB2312"/>
      <charset val="134"/>
    </font>
    <font>
      <b/>
      <sz val="12"/>
      <color rgb="FFFF0000"/>
      <name val="仿宋_GB2312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4"/>
      <name val="仿宋_GB2312"/>
      <charset val="134"/>
    </font>
    <font>
      <sz val="16"/>
      <name val="仿宋_GB2312"/>
      <charset val="134"/>
    </font>
    <font>
      <sz val="11"/>
      <color indexed="9"/>
      <name val="Tahoma"/>
      <charset val="134"/>
    </font>
    <font>
      <sz val="11"/>
      <color indexed="20"/>
      <name val="Tahoma"/>
      <charset val="134"/>
    </font>
    <font>
      <b/>
      <sz val="11"/>
      <color indexed="56"/>
      <name val="Tahoma"/>
      <charset val="134"/>
    </font>
    <font>
      <i/>
      <sz val="11"/>
      <color indexed="23"/>
      <name val="Tahoma"/>
      <charset val="134"/>
    </font>
    <font>
      <u/>
      <sz val="12"/>
      <color indexed="36"/>
      <name val="宋体"/>
      <charset val="134"/>
    </font>
    <font>
      <sz val="11"/>
      <color indexed="60"/>
      <name val="Tahoma"/>
      <charset val="134"/>
    </font>
    <font>
      <b/>
      <sz val="11"/>
      <color indexed="9"/>
      <name val="Tahoma"/>
      <charset val="134"/>
    </font>
    <font>
      <sz val="11"/>
      <color indexed="8"/>
      <name val="Tahoma"/>
      <charset val="134"/>
    </font>
    <font>
      <b/>
      <sz val="18"/>
      <color indexed="56"/>
      <name val="宋体"/>
      <charset val="134"/>
    </font>
    <font>
      <sz val="11"/>
      <color indexed="62"/>
      <name val="Tahoma"/>
      <charset val="134"/>
    </font>
    <font>
      <b/>
      <sz val="11"/>
      <color indexed="63"/>
      <name val="Tahoma"/>
      <charset val="134"/>
    </font>
    <font>
      <b/>
      <sz val="11"/>
      <color indexed="52"/>
      <name val="Tahoma"/>
      <charset val="134"/>
    </font>
    <font>
      <u/>
      <sz val="12"/>
      <color indexed="12"/>
      <name val="宋体"/>
      <charset val="134"/>
    </font>
    <font>
      <b/>
      <sz val="15"/>
      <color indexed="56"/>
      <name val="Tahoma"/>
      <charset val="134"/>
    </font>
    <font>
      <sz val="11"/>
      <color indexed="52"/>
      <name val="Tahoma"/>
      <charset val="134"/>
    </font>
    <font>
      <sz val="11"/>
      <color indexed="10"/>
      <name val="Tahoma"/>
      <charset val="134"/>
    </font>
    <font>
      <b/>
      <sz val="11"/>
      <color indexed="8"/>
      <name val="Tahoma"/>
      <charset val="134"/>
    </font>
    <font>
      <sz val="11"/>
      <color indexed="17"/>
      <name val="Tahoma"/>
      <charset val="134"/>
    </font>
    <font>
      <b/>
      <sz val="13"/>
      <color indexed="56"/>
      <name val="Tahoma"/>
      <charset val="134"/>
    </font>
    <font>
      <sz val="9"/>
      <name val="宋体"/>
      <charset val="134"/>
    </font>
    <font>
      <sz val="10"/>
      <name val="Helv"/>
      <charset val="0"/>
    </font>
    <font>
      <sz val="10"/>
      <color indexed="8"/>
      <name val="Arial"/>
      <charset val="0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02">
    <xf numFmtId="0" fontId="0" fillId="0" borderId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4" fillId="11" borderId="11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32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0" fillId="0" borderId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0" fillId="22" borderId="13" applyNumberFormat="0" applyFont="0" applyAlignment="0" applyProtection="0">
      <alignment vertical="center"/>
    </xf>
    <xf numFmtId="0" fontId="0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5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38" fillId="0" borderId="14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0" fillId="0" borderId="0"/>
    <xf numFmtId="0" fontId="25" fillId="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5" fillId="15" borderId="12" applyNumberFormat="0" applyAlignment="0" applyProtection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36" fillId="15" borderId="11" applyNumberFormat="0" applyAlignment="0" applyProtection="0">
      <alignment vertical="center"/>
    </xf>
    <xf numFmtId="0" fontId="44" fillId="0" borderId="0">
      <alignment vertical="center"/>
    </xf>
    <xf numFmtId="0" fontId="31" fillId="10" borderId="9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" fillId="0" borderId="0"/>
    <xf numFmtId="0" fontId="32" fillId="24" borderId="0" applyNumberFormat="0" applyBorder="0" applyAlignment="0" applyProtection="0">
      <alignment vertical="center"/>
    </xf>
    <xf numFmtId="0" fontId="0" fillId="0" borderId="0"/>
    <xf numFmtId="0" fontId="25" fillId="1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" fillId="0" borderId="0"/>
    <xf numFmtId="0" fontId="32" fillId="16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>
      <alignment vertical="center"/>
    </xf>
    <xf numFmtId="0" fontId="44" fillId="0" borderId="0"/>
    <xf numFmtId="0" fontId="0" fillId="0" borderId="0"/>
    <xf numFmtId="0" fontId="0" fillId="0" borderId="0"/>
    <xf numFmtId="0" fontId="46" fillId="0" borderId="0"/>
    <xf numFmtId="0" fontId="0" fillId="0" borderId="0"/>
    <xf numFmtId="0" fontId="32" fillId="0" borderId="0">
      <alignment vertical="center"/>
    </xf>
    <xf numFmtId="0" fontId="0" fillId="0" borderId="0"/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</cellStyleXfs>
  <cellXfs count="18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66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/>
    <xf numFmtId="177" fontId="0" fillId="0" borderId="0" xfId="0" applyNumberFormat="1" applyFill="1"/>
    <xf numFmtId="0" fontId="1" fillId="0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66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left" vertical="center"/>
    </xf>
    <xf numFmtId="177" fontId="1" fillId="0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14" fillId="0" borderId="0" xfId="0" applyFont="1" applyFill="1"/>
    <xf numFmtId="176" fontId="0" fillId="0" borderId="0" xfId="0" applyNumberFormat="1" applyFill="1"/>
    <xf numFmtId="0" fontId="15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1" fillId="0" borderId="1" xfId="66" applyFont="1" applyFill="1" applyBorder="1" applyAlignment="1">
      <alignment horizontal="right" vertical="center" wrapText="1"/>
    </xf>
    <xf numFmtId="0" fontId="8" fillId="0" borderId="1" xfId="66" applyFont="1" applyFill="1" applyBorder="1" applyAlignment="1">
      <alignment horizontal="right" vertical="center" wrapText="1"/>
    </xf>
    <xf numFmtId="0" fontId="8" fillId="0" borderId="7" xfId="66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 applyProtection="1">
      <alignment horizontal="right" vertical="center"/>
    </xf>
    <xf numFmtId="0" fontId="0" fillId="0" borderId="0" xfId="66" applyFont="1" applyFill="1"/>
    <xf numFmtId="0" fontId="1" fillId="0" borderId="0" xfId="66" applyFont="1" applyFill="1"/>
    <xf numFmtId="0" fontId="1" fillId="0" borderId="0" xfId="0" applyFont="1"/>
    <xf numFmtId="0" fontId="0" fillId="2" borderId="0" xfId="66" applyFont="1" applyFill="1"/>
    <xf numFmtId="0" fontId="1" fillId="2" borderId="0" xfId="66" applyFont="1" applyFill="1" applyAlignment="1">
      <alignment vertical="center"/>
    </xf>
    <xf numFmtId="0" fontId="1" fillId="2" borderId="0" xfId="66" applyFont="1" applyFill="1" applyAlignment="1">
      <alignment horizontal="right" vertical="center"/>
    </xf>
    <xf numFmtId="3" fontId="8" fillId="2" borderId="5" xfId="66" applyNumberFormat="1" applyFont="1" applyFill="1" applyBorder="1" applyAlignment="1">
      <alignment horizontal="center" vertical="center" wrapText="1"/>
    </xf>
    <xf numFmtId="0" fontId="8" fillId="2" borderId="5" xfId="66" applyFont="1" applyFill="1" applyBorder="1" applyAlignment="1">
      <alignment horizontal="center" vertical="center" wrapText="1"/>
    </xf>
    <xf numFmtId="0" fontId="12" fillId="0" borderId="5" xfId="66" applyFont="1" applyFill="1" applyBorder="1" applyAlignment="1">
      <alignment horizontal="center" vertical="center" wrapText="1"/>
    </xf>
    <xf numFmtId="3" fontId="8" fillId="2" borderId="7" xfId="66" applyNumberFormat="1" applyFont="1" applyFill="1" applyBorder="1" applyAlignment="1">
      <alignment horizontal="center" vertical="center" wrapText="1"/>
    </xf>
    <xf numFmtId="0" fontId="8" fillId="2" borderId="7" xfId="66" applyFont="1" applyFill="1" applyBorder="1" applyAlignment="1">
      <alignment horizontal="center" vertical="center" wrapText="1"/>
    </xf>
    <xf numFmtId="0" fontId="12" fillId="0" borderId="7" xfId="66" applyFont="1" applyFill="1" applyBorder="1" applyAlignment="1">
      <alignment horizontal="center" vertical="center" wrapText="1"/>
    </xf>
    <xf numFmtId="0" fontId="1" fillId="2" borderId="1" xfId="66" applyFont="1" applyFill="1" applyBorder="1" applyAlignment="1">
      <alignment vertical="center"/>
    </xf>
    <xf numFmtId="0" fontId="1" fillId="2" borderId="1" xfId="28" applyFont="1" applyFill="1" applyBorder="1" applyAlignment="1">
      <alignment vertical="center"/>
    </xf>
    <xf numFmtId="177" fontId="1" fillId="2" borderId="1" xfId="66" applyNumberFormat="1" applyFont="1" applyFill="1" applyBorder="1" applyAlignment="1">
      <alignment vertical="center"/>
    </xf>
    <xf numFmtId="0" fontId="1" fillId="0" borderId="1" xfId="66" applyFont="1" applyFill="1" applyBorder="1" applyAlignment="1">
      <alignment vertical="center"/>
    </xf>
    <xf numFmtId="0" fontId="1" fillId="2" borderId="1" xfId="66" applyFont="1" applyFill="1" applyBorder="1" applyAlignment="1">
      <alignment vertical="center" wrapText="1"/>
    </xf>
    <xf numFmtId="0" fontId="8" fillId="2" borderId="1" xfId="66" applyNumberFormat="1" applyFont="1" applyFill="1" applyBorder="1" applyAlignment="1" applyProtection="1">
      <alignment horizontal="center" vertical="center"/>
    </xf>
    <xf numFmtId="0" fontId="8" fillId="2" borderId="1" xfId="66" applyNumberFormat="1" applyFont="1" applyFill="1" applyBorder="1" applyAlignment="1">
      <alignment vertical="center"/>
    </xf>
    <xf numFmtId="177" fontId="8" fillId="2" borderId="1" xfId="66" applyNumberFormat="1" applyFont="1" applyFill="1" applyBorder="1" applyAlignment="1">
      <alignment vertical="center"/>
    </xf>
    <xf numFmtId="0" fontId="1" fillId="2" borderId="1" xfId="66" applyNumberFormat="1" applyFont="1" applyFill="1" applyBorder="1" applyAlignment="1" applyProtection="1">
      <alignment horizontal="left" vertical="center"/>
    </xf>
    <xf numFmtId="0" fontId="1" fillId="2" borderId="1" xfId="66" applyNumberFormat="1" applyFont="1" applyFill="1" applyBorder="1" applyAlignment="1">
      <alignment vertical="center"/>
    </xf>
    <xf numFmtId="0" fontId="1" fillId="2" borderId="1" xfId="66" applyFont="1" applyFill="1" applyBorder="1"/>
    <xf numFmtId="0" fontId="1" fillId="0" borderId="0" xfId="66" applyFont="1" applyFill="1" applyAlignment="1">
      <alignment horizontal="left" vertical="center"/>
    </xf>
    <xf numFmtId="0" fontId="1" fillId="0" borderId="0" xfId="66" applyFont="1" applyFill="1" applyAlignment="1">
      <alignment vertical="center"/>
    </xf>
    <xf numFmtId="0" fontId="1" fillId="0" borderId="0" xfId="66" applyFont="1" applyFill="1" applyAlignment="1">
      <alignment horizontal="right" vertical="center"/>
    </xf>
    <xf numFmtId="3" fontId="8" fillId="0" borderId="5" xfId="66" applyNumberFormat="1" applyFont="1" applyFill="1" applyBorder="1" applyAlignment="1">
      <alignment horizontal="center" vertical="center" wrapText="1"/>
    </xf>
    <xf numFmtId="3" fontId="8" fillId="0" borderId="7" xfId="66" applyNumberFormat="1" applyFont="1" applyFill="1" applyBorder="1" applyAlignment="1">
      <alignment horizontal="center" vertical="center" wrapText="1"/>
    </xf>
    <xf numFmtId="3" fontId="1" fillId="0" borderId="1" xfId="66" applyNumberFormat="1" applyFont="1" applyFill="1" applyBorder="1" applyAlignment="1">
      <alignment horizontal="left" vertical="center" wrapText="1"/>
    </xf>
    <xf numFmtId="0" fontId="1" fillId="2" borderId="1" xfId="66" applyNumberFormat="1" applyFont="1" applyFill="1" applyBorder="1" applyAlignment="1">
      <alignment horizontal="right" vertical="center"/>
    </xf>
    <xf numFmtId="178" fontId="1" fillId="0" borderId="1" xfId="66" applyNumberFormat="1" applyFont="1" applyFill="1" applyBorder="1" applyAlignment="1">
      <alignment horizontal="right" vertical="center"/>
    </xf>
    <xf numFmtId="0" fontId="1" fillId="0" borderId="1" xfId="66" applyNumberFormat="1" applyFont="1" applyFill="1" applyBorder="1" applyAlignment="1">
      <alignment horizontal="right" vertical="center"/>
    </xf>
    <xf numFmtId="178" fontId="1" fillId="0" borderId="1" xfId="66" applyNumberFormat="1" applyFont="1" applyFill="1" applyBorder="1" applyAlignment="1">
      <alignment vertical="center"/>
    </xf>
    <xf numFmtId="0" fontId="1" fillId="2" borderId="1" xfId="71" applyNumberFormat="1" applyFont="1" applyFill="1" applyBorder="1" applyAlignment="1">
      <alignment horizontal="right" vertical="center"/>
    </xf>
    <xf numFmtId="3" fontId="8" fillId="0" borderId="1" xfId="66" applyNumberFormat="1" applyFont="1" applyFill="1" applyBorder="1" applyAlignment="1">
      <alignment horizontal="center" vertical="center" wrapText="1"/>
    </xf>
    <xf numFmtId="0" fontId="8" fillId="0" borderId="1" xfId="66" applyNumberFormat="1" applyFont="1" applyFill="1" applyBorder="1" applyAlignment="1">
      <alignment vertical="center"/>
    </xf>
    <xf numFmtId="0" fontId="8" fillId="0" borderId="1" xfId="66" applyNumberFormat="1" applyFont="1" applyFill="1" applyBorder="1" applyAlignment="1">
      <alignment horizontal="right" vertical="center"/>
    </xf>
    <xf numFmtId="0" fontId="1" fillId="3" borderId="1" xfId="66" applyNumberFormat="1" applyFont="1" applyFill="1" applyBorder="1" applyAlignment="1">
      <alignment vertical="center"/>
    </xf>
    <xf numFmtId="3" fontId="1" fillId="0" borderId="1" xfId="66" applyNumberFormat="1" applyFont="1" applyFill="1" applyBorder="1" applyAlignment="1">
      <alignment vertical="center" wrapText="1"/>
    </xf>
    <xf numFmtId="3" fontId="1" fillId="0" borderId="1" xfId="66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66" applyFont="1" applyFill="1" applyAlignment="1">
      <alignment vertical="center"/>
    </xf>
    <xf numFmtId="177" fontId="0" fillId="0" borderId="0" xfId="66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66" applyFont="1" applyFill="1" applyAlignment="1">
      <alignment vertical="center" wrapText="1"/>
    </xf>
    <xf numFmtId="177" fontId="1" fillId="0" borderId="0" xfId="66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177" fontId="8" fillId="0" borderId="1" xfId="66" applyNumberFormat="1" applyFont="1" applyFill="1" applyBorder="1" applyAlignment="1">
      <alignment horizontal="center" vertical="center" wrapText="1"/>
    </xf>
    <xf numFmtId="0" fontId="1" fillId="3" borderId="8" xfId="66" applyNumberFormat="1" applyFont="1" applyFill="1" applyBorder="1" applyAlignment="1" applyProtection="1">
      <alignment vertical="center"/>
    </xf>
    <xf numFmtId="177" fontId="17" fillId="0" borderId="1" xfId="0" applyNumberFormat="1" applyFont="1" applyFill="1" applyBorder="1" applyAlignment="1">
      <alignment vertical="center"/>
    </xf>
    <xf numFmtId="177" fontId="1" fillId="2" borderId="1" xfId="74" applyNumberFormat="1" applyFont="1" applyFill="1" applyBorder="1" applyAlignment="1">
      <alignment vertical="center"/>
    </xf>
    <xf numFmtId="177" fontId="1" fillId="0" borderId="1" xfId="66" applyNumberFormat="1" applyFont="1" applyFill="1" applyBorder="1" applyAlignment="1">
      <alignment vertical="center"/>
    </xf>
    <xf numFmtId="0" fontId="1" fillId="3" borderId="8" xfId="66" applyNumberFormat="1" applyFont="1" applyFill="1" applyBorder="1" applyAlignment="1" applyProtection="1">
      <alignment horizontal="left" vertical="center"/>
    </xf>
    <xf numFmtId="177" fontId="1" fillId="3" borderId="1" xfId="74" applyNumberFormat="1" applyFont="1" applyFill="1" applyBorder="1" applyAlignment="1">
      <alignment vertical="center"/>
    </xf>
    <xf numFmtId="0" fontId="1" fillId="2" borderId="8" xfId="66" applyNumberFormat="1" applyFont="1" applyFill="1" applyBorder="1" applyAlignment="1" applyProtection="1">
      <alignment vertical="center"/>
    </xf>
    <xf numFmtId="0" fontId="1" fillId="2" borderId="1" xfId="66" applyNumberFormat="1" applyFont="1" applyFill="1" applyBorder="1" applyAlignment="1" applyProtection="1">
      <alignment vertical="center"/>
    </xf>
    <xf numFmtId="177" fontId="17" fillId="3" borderId="1" xfId="0" applyNumberFormat="1" applyFont="1" applyFill="1" applyBorder="1" applyAlignment="1">
      <alignment vertical="center"/>
    </xf>
    <xf numFmtId="177" fontId="1" fillId="3" borderId="1" xfId="66" applyNumberFormat="1" applyFont="1" applyFill="1" applyBorder="1" applyAlignment="1">
      <alignment vertical="center"/>
    </xf>
    <xf numFmtId="3" fontId="8" fillId="2" borderId="1" xfId="66" applyNumberFormat="1" applyFont="1" applyFill="1" applyBorder="1" applyAlignment="1" applyProtection="1">
      <alignment horizontal="center" vertical="center"/>
    </xf>
    <xf numFmtId="177" fontId="18" fillId="0" borderId="1" xfId="0" applyNumberFormat="1" applyFont="1" applyFill="1" applyBorder="1" applyAlignment="1">
      <alignment vertical="center"/>
    </xf>
    <xf numFmtId="177" fontId="8" fillId="0" borderId="1" xfId="66" applyNumberFormat="1" applyFont="1" applyFill="1" applyBorder="1" applyAlignment="1">
      <alignment vertical="center"/>
    </xf>
    <xf numFmtId="3" fontId="8" fillId="2" borderId="1" xfId="66" applyNumberFormat="1" applyFont="1" applyFill="1" applyBorder="1" applyAlignment="1" applyProtection="1">
      <alignment horizontal="left" vertical="center"/>
    </xf>
    <xf numFmtId="3" fontId="1" fillId="2" borderId="1" xfId="66" applyNumberFormat="1" applyFont="1" applyFill="1" applyBorder="1" applyAlignment="1" applyProtection="1">
      <alignment horizontal="left" vertical="center"/>
    </xf>
    <xf numFmtId="177" fontId="1" fillId="0" borderId="1" xfId="66" applyNumberFormat="1" applyFont="1" applyFill="1" applyBorder="1" applyAlignment="1">
      <alignment horizontal="left" vertical="center" wrapText="1"/>
    </xf>
    <xf numFmtId="1" fontId="8" fillId="2" borderId="1" xfId="66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" fillId="0" borderId="0" xfId="66" applyFont="1" applyAlignment="1">
      <alignment horizontal="left" vertical="center"/>
    </xf>
    <xf numFmtId="3" fontId="8" fillId="0" borderId="1" xfId="66" applyNumberFormat="1" applyFont="1" applyBorder="1" applyAlignment="1">
      <alignment horizontal="center" vertical="center" wrapText="1"/>
    </xf>
    <xf numFmtId="3" fontId="1" fillId="0" borderId="1" xfId="66" applyNumberFormat="1" applyFont="1" applyBorder="1" applyAlignment="1">
      <alignment horizontal="left" vertical="center" wrapText="1"/>
    </xf>
    <xf numFmtId="0" fontId="8" fillId="0" borderId="1" xfId="66" applyFont="1" applyBorder="1" applyAlignment="1">
      <alignment horizontal="right" vertical="center"/>
    </xf>
    <xf numFmtId="177" fontId="8" fillId="0" borderId="1" xfId="66" applyNumberFormat="1" applyFont="1" applyFill="1" applyBorder="1" applyAlignment="1">
      <alignment horizontal="right" vertical="center"/>
    </xf>
    <xf numFmtId="1" fontId="1" fillId="0" borderId="1" xfId="66" applyNumberFormat="1" applyFont="1" applyBorder="1" applyAlignment="1">
      <alignment horizontal="left" vertical="center"/>
    </xf>
    <xf numFmtId="0" fontId="1" fillId="2" borderId="1" xfId="66" applyFont="1" applyFill="1" applyBorder="1" applyAlignment="1">
      <alignment horizontal="right" vertical="center"/>
    </xf>
    <xf numFmtId="177" fontId="1" fillId="0" borderId="1" xfId="66" applyNumberFormat="1" applyFont="1" applyFill="1" applyBorder="1" applyAlignment="1">
      <alignment horizontal="right" vertical="center"/>
    </xf>
    <xf numFmtId="0" fontId="1" fillId="0" borderId="1" xfId="66" applyFont="1" applyBorder="1" applyAlignment="1">
      <alignment horizontal="left" vertical="center"/>
    </xf>
    <xf numFmtId="0" fontId="17" fillId="2" borderId="1" xfId="66" applyFont="1" applyFill="1" applyBorder="1" applyAlignment="1">
      <alignment horizontal="right" vertical="center"/>
    </xf>
    <xf numFmtId="177" fontId="17" fillId="2" borderId="1" xfId="66" applyNumberFormat="1" applyFont="1" applyFill="1" applyBorder="1" applyAlignment="1">
      <alignment horizontal="right" vertical="center"/>
    </xf>
    <xf numFmtId="1" fontId="1" fillId="0" borderId="1" xfId="66" applyNumberFormat="1" applyFont="1" applyBorder="1" applyAlignment="1">
      <alignment vertical="center"/>
    </xf>
    <xf numFmtId="0" fontId="17" fillId="2" borderId="1" xfId="32" applyFont="1" applyFill="1" applyBorder="1" applyAlignment="1">
      <alignment horizontal="right" vertical="center"/>
    </xf>
    <xf numFmtId="0" fontId="19" fillId="2" borderId="1" xfId="32" applyFont="1" applyFill="1" applyBorder="1" applyAlignment="1">
      <alignment horizontal="right" vertical="center"/>
    </xf>
    <xf numFmtId="0" fontId="12" fillId="0" borderId="0" xfId="66" applyFont="1" applyAlignment="1">
      <alignment vertical="center"/>
    </xf>
    <xf numFmtId="1" fontId="8" fillId="0" borderId="1" xfId="66" applyNumberFormat="1" applyFont="1" applyBorder="1" applyAlignment="1">
      <alignment horizontal="center" vertical="center"/>
    </xf>
    <xf numFmtId="0" fontId="18" fillId="2" borderId="1" xfId="66" applyFont="1" applyFill="1" applyBorder="1" applyAlignment="1">
      <alignment horizontal="right" vertical="center"/>
    </xf>
    <xf numFmtId="177" fontId="18" fillId="2" borderId="1" xfId="66" applyNumberFormat="1" applyFont="1" applyFill="1" applyBorder="1" applyAlignment="1">
      <alignment horizontal="right" vertical="center"/>
    </xf>
    <xf numFmtId="1" fontId="8" fillId="0" borderId="1" xfId="66" applyNumberFormat="1" applyFont="1" applyBorder="1" applyAlignment="1">
      <alignment vertical="center"/>
    </xf>
    <xf numFmtId="0" fontId="8" fillId="2" borderId="1" xfId="66" applyFont="1" applyFill="1" applyBorder="1" applyAlignment="1">
      <alignment horizontal="right" vertical="center"/>
    </xf>
    <xf numFmtId="0" fontId="17" fillId="0" borderId="1" xfId="66" applyNumberFormat="1" applyFont="1" applyFill="1" applyBorder="1" applyAlignment="1" applyProtection="1">
      <alignment horizontal="right" vertical="center"/>
    </xf>
    <xf numFmtId="177" fontId="17" fillId="0" borderId="1" xfId="66" applyNumberFormat="1" applyFont="1" applyFill="1" applyBorder="1" applyAlignment="1">
      <alignment horizontal="right" vertical="center"/>
    </xf>
    <xf numFmtId="0" fontId="20" fillId="2" borderId="1" xfId="66" applyFont="1" applyFill="1" applyBorder="1" applyAlignment="1">
      <alignment horizontal="right" vertical="center"/>
    </xf>
    <xf numFmtId="1" fontId="8" fillId="0" borderId="1" xfId="66" applyNumberFormat="1" applyFont="1" applyFill="1" applyBorder="1" applyAlignment="1">
      <alignment horizontal="center" vertical="center"/>
    </xf>
    <xf numFmtId="0" fontId="8" fillId="0" borderId="1" xfId="66" applyFont="1" applyFill="1" applyBorder="1" applyAlignment="1">
      <alignment horizontal="right" vertical="center"/>
    </xf>
    <xf numFmtId="0" fontId="0" fillId="0" borderId="0" xfId="0" applyAlignme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66" applyFont="1" applyBorder="1" applyAlignment="1">
      <alignment vertical="center"/>
    </xf>
    <xf numFmtId="0" fontId="23" fillId="0" borderId="0" xfId="66" applyFont="1" applyAlignment="1"/>
    <xf numFmtId="0" fontId="24" fillId="0" borderId="0" xfId="0" applyFont="1" applyAlignment="1">
      <alignment horizontal="left" vertical="center" indent="6"/>
    </xf>
    <xf numFmtId="0" fontId="23" fillId="0" borderId="0" xfId="66" applyFont="1" applyAlignment="1">
      <alignment vertical="center"/>
    </xf>
    <xf numFmtId="49" fontId="0" fillId="0" borderId="0" xfId="66" applyNumberFormat="1" applyFont="1"/>
    <xf numFmtId="0" fontId="0" fillId="0" borderId="0" xfId="66" applyFont="1" applyProtection="1">
      <protection locked="0"/>
    </xf>
  </cellXfs>
  <cellStyles count="102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_ET_STYLE_NoName_00__2016年全区收入" xfId="12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常规_2016年基金补助情况表" xfId="21"/>
    <cellStyle name="标题" xfId="22" builtinId="15"/>
    <cellStyle name="_ET_STYLE_NoName_00__2016年全区基金收入" xfId="23"/>
    <cellStyle name="解释性文本" xfId="24" builtinId="53"/>
    <cellStyle name="_ET_STYLE_NoName_00__Sheet5" xfId="25"/>
    <cellStyle name="标题 1" xfId="26" builtinId="16"/>
    <cellStyle name="标题 2" xfId="27" builtinId="17"/>
    <cellStyle name="常规_2016年全区基金支出" xfId="28"/>
    <cellStyle name="60% - 强调文字颜色 1" xfId="29" builtinId="32"/>
    <cellStyle name="标题 3" xfId="30" builtinId="18"/>
    <cellStyle name="输出" xfId="31" builtinId="21"/>
    <cellStyle name="常规_2016年全区收入" xfId="32"/>
    <cellStyle name="60% - 强调文字颜色 4" xfId="33" builtinId="44"/>
    <cellStyle name="计算" xfId="34" builtinId="22"/>
    <cellStyle name="常规 26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常规_2016年全区一般公共预算支出预算表" xfId="56"/>
    <cellStyle name="60% - 强调文字颜色 5" xfId="57" builtinId="48"/>
    <cellStyle name="强调文字颜色 6" xfId="58" builtinId="49"/>
    <cellStyle name="常规 2 3" xfId="59"/>
    <cellStyle name="40% - 强调文字颜色 6" xfId="60" builtinId="51"/>
    <cellStyle name="常规 2_2016年上级转移支付情况表" xfId="61"/>
    <cellStyle name="常规_2017年上级转移支付预算表" xfId="62"/>
    <cellStyle name="60% - 强调文字颜色 6" xfId="63" builtinId="52"/>
    <cellStyle name="_ET_STYLE_NoName_00__2016年全区基金支出" xfId="64"/>
    <cellStyle name="_ET_STYLE_NoName_00__2016年全区支出" xfId="65"/>
    <cellStyle name="3232" xfId="66"/>
    <cellStyle name="常规 2" xfId="67"/>
    <cellStyle name="常规 3" xfId="68"/>
    <cellStyle name="常规 4" xfId="69"/>
    <cellStyle name="常规 5" xfId="70"/>
    <cellStyle name="常规_2016年全区基金收入" xfId="71"/>
    <cellStyle name="常规_2016年全区一般公共预算支出经济分类预算表" xfId="72"/>
    <cellStyle name="常规_2016年全区一般公共预算支出经济分类预算表_1" xfId="73"/>
    <cellStyle name="常规_2016年全区支出" xfId="74"/>
    <cellStyle name="常规_2016年上级转移支付情况表_1" xfId="75"/>
    <cellStyle name="常规_Sheet5" xfId="76"/>
    <cellStyle name="样式 1" xfId="77"/>
    <cellStyle name="常规 11" xfId="78"/>
    <cellStyle name="常规 10" xfId="79"/>
    <cellStyle name="常规 13" xfId="80"/>
    <cellStyle name="常规 14" xfId="81"/>
    <cellStyle name="常规 24" xfId="82"/>
    <cellStyle name="常规 19" xfId="83"/>
    <cellStyle name="常规 22" xfId="84"/>
    <cellStyle name="常规 17" xfId="85"/>
    <cellStyle name="常规 23" xfId="86"/>
    <cellStyle name="常规 18" xfId="87"/>
    <cellStyle name="常规 12" xfId="88"/>
    <cellStyle name="常规 20" xfId="89"/>
    <cellStyle name="常规 15" xfId="90"/>
    <cellStyle name="常规 21" xfId="91"/>
    <cellStyle name="常规 16" xfId="92"/>
    <cellStyle name="常规 38" xfId="93"/>
    <cellStyle name="常规 7" xfId="94"/>
    <cellStyle name="常规 9" xfId="95"/>
    <cellStyle name="常规 40" xfId="96"/>
    <cellStyle name="常规 29" xfId="97"/>
    <cellStyle name="常规 28" xfId="98"/>
    <cellStyle name="常规 27" xfId="99"/>
    <cellStyle name="常规 25" xfId="100"/>
    <cellStyle name="常规 10 2" xfId="101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2"/>
  <sheetViews>
    <sheetView showZeros="0" defaultGridColor="0" colorId="0" topLeftCell="B1" workbookViewId="0">
      <selection activeCell="F1" sqref="A1:F16384"/>
    </sheetView>
  </sheetViews>
  <sheetFormatPr defaultColWidth="9" defaultRowHeight="14.25" outlineLevelCol="2"/>
  <cols>
    <col min="1" max="1" width="19.25" hidden="1" customWidth="1"/>
    <col min="2" max="2" width="6.625" customWidth="1"/>
    <col min="3" max="3" width="31.875" style="178" hidden="1" customWidth="1"/>
    <col min="4" max="6" width="9" hidden="1" customWidth="1"/>
  </cols>
  <sheetData>
    <row r="1" spans="1:3">
      <c r="A1" s="179"/>
      <c r="B1" s="179"/>
      <c r="C1"/>
    </row>
    <row r="2" spans="1:3">
      <c r="A2" s="179"/>
      <c r="B2" s="179"/>
      <c r="C2"/>
    </row>
    <row r="3" spans="1:3">
      <c r="A3" s="179"/>
      <c r="B3" s="179"/>
      <c r="C3"/>
    </row>
    <row r="4" spans="1:3">
      <c r="A4" s="179"/>
      <c r="B4" s="179"/>
      <c r="C4"/>
    </row>
    <row r="5" spans="1:3">
      <c r="A5" s="179"/>
      <c r="B5" s="179"/>
      <c r="C5"/>
    </row>
    <row r="6" spans="1:3">
      <c r="A6" s="179"/>
      <c r="B6" s="179"/>
      <c r="C6"/>
    </row>
    <row r="7" spans="1:3">
      <c r="A7" s="179"/>
      <c r="B7" s="179"/>
      <c r="C7"/>
    </row>
    <row r="8" spans="1:3">
      <c r="A8" s="179"/>
      <c r="B8" s="179"/>
      <c r="C8"/>
    </row>
    <row r="9" spans="2:3">
      <c r="B9" s="179"/>
      <c r="C9"/>
    </row>
    <row r="10" spans="2:3">
      <c r="B10" s="179"/>
      <c r="C10"/>
    </row>
    <row r="11" spans="2:3">
      <c r="B11" s="179"/>
      <c r="C11"/>
    </row>
    <row r="12" spans="2:3">
      <c r="B12" s="179"/>
      <c r="C12"/>
    </row>
    <row r="13" spans="2:3">
      <c r="B13" s="179"/>
      <c r="C13"/>
    </row>
    <row r="14" spans="2:3">
      <c r="B14" s="179"/>
      <c r="C14"/>
    </row>
    <row r="15" spans="2:3">
      <c r="B15" s="179"/>
      <c r="C15"/>
    </row>
    <row r="16" spans="2:3">
      <c r="B16" s="179"/>
      <c r="C16"/>
    </row>
    <row r="17" spans="2:3">
      <c r="B17" s="179"/>
      <c r="C17"/>
    </row>
    <row r="18" spans="2:3">
      <c r="B18" s="179"/>
      <c r="C18"/>
    </row>
    <row r="19" spans="2:3">
      <c r="B19" s="179"/>
      <c r="C19"/>
    </row>
    <row r="20" spans="2:3">
      <c r="B20" s="179"/>
      <c r="C20"/>
    </row>
    <row r="21" spans="2:3">
      <c r="B21" s="179"/>
      <c r="C21"/>
    </row>
    <row r="22" spans="2:3">
      <c r="B22" s="179"/>
      <c r="C22"/>
    </row>
    <row r="23" spans="2:3">
      <c r="B23" s="179"/>
      <c r="C23"/>
    </row>
    <row r="24" spans="2:3">
      <c r="B24" s="179"/>
      <c r="C24"/>
    </row>
    <row r="25" spans="2:3">
      <c r="B25" s="179"/>
      <c r="C25"/>
    </row>
    <row r="26" spans="2:3">
      <c r="B26" s="179"/>
      <c r="C26"/>
    </row>
    <row r="27" spans="2:3">
      <c r="B27" s="179"/>
      <c r="C27"/>
    </row>
    <row r="28" spans="2:3">
      <c r="B28" s="179"/>
      <c r="C28"/>
    </row>
    <row r="29" spans="2:3">
      <c r="B29" s="179"/>
      <c r="C29"/>
    </row>
    <row r="30" spans="2:3">
      <c r="B30" s="179"/>
      <c r="C30"/>
    </row>
    <row r="31" spans="2:3">
      <c r="B31" s="179"/>
      <c r="C31"/>
    </row>
    <row r="32" spans="2:3">
      <c r="B32" s="179"/>
      <c r="C32"/>
    </row>
    <row r="33" spans="2:3">
      <c r="B33" s="179"/>
      <c r="C33"/>
    </row>
    <row r="34" spans="2:3">
      <c r="B34" s="179"/>
      <c r="C34"/>
    </row>
    <row r="35" spans="2:3">
      <c r="B35" s="179"/>
      <c r="C35"/>
    </row>
    <row r="36" spans="2:3">
      <c r="B36" s="179"/>
      <c r="C36"/>
    </row>
    <row r="37" spans="2:3">
      <c r="B37" s="179"/>
      <c r="C37"/>
    </row>
    <row r="38" spans="2:3">
      <c r="B38" s="179"/>
      <c r="C38"/>
    </row>
    <row r="39" spans="2:3">
      <c r="B39" s="179"/>
      <c r="C39"/>
    </row>
    <row r="40" spans="2:3">
      <c r="B40" s="179"/>
      <c r="C40"/>
    </row>
    <row r="41" spans="2:3">
      <c r="B41" s="179"/>
      <c r="C41"/>
    </row>
    <row r="42" spans="2:3">
      <c r="B42" s="179"/>
      <c r="C42"/>
    </row>
    <row r="43" spans="2:3">
      <c r="B43" s="179"/>
      <c r="C43"/>
    </row>
    <row r="44" spans="2:3">
      <c r="B44" s="179"/>
      <c r="C44"/>
    </row>
    <row r="45" spans="2:3">
      <c r="B45" s="179"/>
      <c r="C45"/>
    </row>
    <row r="46" spans="2:3">
      <c r="B46" s="179"/>
      <c r="C46"/>
    </row>
    <row r="47" spans="2:3">
      <c r="B47" s="179"/>
      <c r="C47"/>
    </row>
    <row r="48" spans="2:3">
      <c r="B48" s="179"/>
      <c r="C48"/>
    </row>
    <row r="49" spans="2:3">
      <c r="B49" s="179"/>
      <c r="C49"/>
    </row>
    <row r="50" spans="2:3">
      <c r="B50" s="179"/>
      <c r="C50"/>
    </row>
    <row r="51" spans="2:3">
      <c r="B51" s="179"/>
      <c r="C51"/>
    </row>
    <row r="52" spans="2:3">
      <c r="B52" s="179"/>
      <c r="C52"/>
    </row>
    <row r="53" spans="2:3">
      <c r="B53" s="179"/>
      <c r="C53"/>
    </row>
    <row r="54" spans="2:3">
      <c r="B54" s="179"/>
      <c r="C54"/>
    </row>
    <row r="55" spans="2:3">
      <c r="B55" s="179"/>
      <c r="C55"/>
    </row>
    <row r="56" spans="2:3">
      <c r="B56" s="179"/>
      <c r="C56"/>
    </row>
    <row r="57" spans="2:3">
      <c r="B57" s="179"/>
      <c r="C57"/>
    </row>
    <row r="58" spans="2:3">
      <c r="B58" s="179"/>
      <c r="C58"/>
    </row>
    <row r="59" spans="2:3">
      <c r="B59" s="179"/>
      <c r="C59"/>
    </row>
    <row r="60" spans="2:3">
      <c r="B60" s="179"/>
      <c r="C60"/>
    </row>
    <row r="61" spans="2:3">
      <c r="B61" s="179"/>
      <c r="C61"/>
    </row>
    <row r="62" spans="2:3">
      <c r="B62" s="179"/>
      <c r="C62"/>
    </row>
    <row r="63" spans="2:3">
      <c r="B63" s="179"/>
      <c r="C63"/>
    </row>
    <row r="64" spans="2:3">
      <c r="B64" s="179"/>
      <c r="C64"/>
    </row>
    <row r="65" spans="2:3">
      <c r="B65" s="179"/>
      <c r="C65"/>
    </row>
    <row r="66" spans="2:3">
      <c r="B66" s="179"/>
      <c r="C66"/>
    </row>
    <row r="67" spans="2:3">
      <c r="B67" s="179"/>
      <c r="C67"/>
    </row>
    <row r="68" spans="2:3">
      <c r="B68" s="179"/>
      <c r="C68"/>
    </row>
    <row r="69" spans="2:3">
      <c r="B69" s="179"/>
      <c r="C69"/>
    </row>
    <row r="70" spans="2:3">
      <c r="B70" s="179"/>
      <c r="C70"/>
    </row>
    <row r="71" spans="2:3">
      <c r="B71" s="179"/>
      <c r="C71"/>
    </row>
    <row r="72" spans="2:3">
      <c r="B72" s="179"/>
      <c r="C72"/>
    </row>
    <row r="73" spans="2:3">
      <c r="B73" s="179"/>
      <c r="C73"/>
    </row>
    <row r="74" spans="2:3">
      <c r="B74" s="179"/>
      <c r="C74"/>
    </row>
    <row r="75" spans="2:3">
      <c r="B75" s="179"/>
      <c r="C75"/>
    </row>
    <row r="76" spans="2:3">
      <c r="B76" s="179"/>
      <c r="C76"/>
    </row>
    <row r="77" spans="2:3">
      <c r="B77" s="179"/>
      <c r="C77"/>
    </row>
    <row r="78" spans="2:3">
      <c r="B78" s="179"/>
      <c r="C78"/>
    </row>
    <row r="79" spans="2:3">
      <c r="B79" s="179"/>
      <c r="C79"/>
    </row>
    <row r="80" spans="2:3">
      <c r="B80" s="179"/>
      <c r="C80"/>
    </row>
    <row r="81" spans="2:3">
      <c r="B81" s="179"/>
      <c r="C81"/>
    </row>
    <row r="82" spans="2:3">
      <c r="B82" s="179"/>
      <c r="C82"/>
    </row>
    <row r="83" spans="2:2">
      <c r="B83" s="179"/>
    </row>
    <row r="84" spans="2:2">
      <c r="B84" s="179"/>
    </row>
    <row r="85" spans="2:2">
      <c r="B85" s="179"/>
    </row>
    <row r="86" spans="2:2">
      <c r="B86" s="179"/>
    </row>
    <row r="87" spans="2:2">
      <c r="B87" s="179"/>
    </row>
    <row r="88" spans="2:2">
      <c r="B88" s="179"/>
    </row>
    <row r="89" spans="2:2">
      <c r="B89" s="179"/>
    </row>
    <row r="90" spans="2:2">
      <c r="B90" s="179"/>
    </row>
    <row r="91" spans="2:2">
      <c r="B91" s="179"/>
    </row>
    <row r="92" spans="2:2">
      <c r="B92" s="179"/>
    </row>
    <row r="93" spans="2:2">
      <c r="B93" s="179"/>
    </row>
    <row r="94" spans="2:2">
      <c r="B94" s="179"/>
    </row>
    <row r="95" spans="2:2">
      <c r="B95" s="179"/>
    </row>
    <row r="96" spans="2:2">
      <c r="B96" s="179"/>
    </row>
    <row r="97" spans="2:2">
      <c r="B97" s="179"/>
    </row>
    <row r="98" spans="2:2">
      <c r="B98" s="179"/>
    </row>
    <row r="99" spans="2:2">
      <c r="B99" s="179"/>
    </row>
    <row r="100" spans="2:2">
      <c r="B100" s="179"/>
    </row>
    <row r="101" spans="2:2">
      <c r="B101" s="179"/>
    </row>
    <row r="102" spans="2:2">
      <c r="B102" s="179"/>
    </row>
    <row r="103" spans="2:2">
      <c r="B103" s="179"/>
    </row>
    <row r="104" spans="2:2">
      <c r="B104" s="179"/>
    </row>
    <row r="105" spans="2:2">
      <c r="B105" s="179"/>
    </row>
    <row r="106" spans="2:2">
      <c r="B106" s="179"/>
    </row>
    <row r="107" spans="2:2">
      <c r="B107" s="179"/>
    </row>
    <row r="108" spans="2:2">
      <c r="B108" s="179"/>
    </row>
    <row r="109" spans="2:2">
      <c r="B109" s="179"/>
    </row>
    <row r="110" spans="2:2">
      <c r="B110" s="179"/>
    </row>
    <row r="111" spans="2:2">
      <c r="B111" s="179"/>
    </row>
    <row r="112" spans="2:2">
      <c r="B112" s="179"/>
    </row>
    <row r="113" spans="2:2">
      <c r="B113" s="179"/>
    </row>
    <row r="114" spans="2:2">
      <c r="B114" s="179"/>
    </row>
    <row r="115" spans="2:2">
      <c r="B115" s="179"/>
    </row>
    <row r="116" spans="2:2">
      <c r="B116" s="179"/>
    </row>
    <row r="117" spans="2:2">
      <c r="B117" s="179"/>
    </row>
    <row r="118" spans="2:2">
      <c r="B118" s="179"/>
    </row>
    <row r="119" spans="2:2">
      <c r="B119" s="179"/>
    </row>
    <row r="120" spans="2:2">
      <c r="B120" s="179"/>
    </row>
    <row r="121" spans="2:2">
      <c r="B121" s="179"/>
    </row>
    <row r="122" spans="2:2">
      <c r="B122" s="179"/>
    </row>
    <row r="123" spans="2:2">
      <c r="B123" s="179"/>
    </row>
    <row r="124" spans="2:2">
      <c r="B124" s="179"/>
    </row>
    <row r="125" spans="2:2">
      <c r="B125" s="179"/>
    </row>
    <row r="126" spans="2:2">
      <c r="B126" s="179"/>
    </row>
    <row r="127" spans="2:2">
      <c r="B127" s="179"/>
    </row>
    <row r="128" spans="2:2">
      <c r="B128" s="179"/>
    </row>
    <row r="129" spans="2:2">
      <c r="B129" s="179"/>
    </row>
    <row r="130" spans="2:2">
      <c r="B130" s="179"/>
    </row>
    <row r="131" spans="2:2">
      <c r="B131" s="179"/>
    </row>
    <row r="132" spans="2:2">
      <c r="B132" s="179"/>
    </row>
    <row r="133" spans="2:2">
      <c r="B133" s="179"/>
    </row>
    <row r="134" spans="2:2">
      <c r="B134" s="179"/>
    </row>
    <row r="135" spans="2:2">
      <c r="B135" s="179"/>
    </row>
    <row r="136" spans="2:2">
      <c r="B136" s="179"/>
    </row>
    <row r="137" spans="2:2">
      <c r="B137" s="179"/>
    </row>
    <row r="138" spans="2:2">
      <c r="B138" s="179"/>
    </row>
    <row r="139" spans="2:2">
      <c r="B139" s="179"/>
    </row>
    <row r="140" spans="2:2">
      <c r="B140" s="179"/>
    </row>
    <row r="141" spans="2:2">
      <c r="B141" s="179"/>
    </row>
    <row r="142" spans="2:2">
      <c r="B142" s="179"/>
    </row>
  </sheetData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21" sqref="E21"/>
    </sheetView>
  </sheetViews>
  <sheetFormatPr defaultColWidth="9" defaultRowHeight="13.5" outlineLevelCol="7"/>
  <cols>
    <col min="1" max="1" width="13.5416666666667" style="29" customWidth="1"/>
    <col min="2" max="2" width="27.8166666666667" style="29" customWidth="1"/>
    <col min="3" max="4" width="13.5" style="29" customWidth="1"/>
    <col min="5" max="5" width="15.0416666666667" style="29" customWidth="1"/>
    <col min="6" max="6" width="10.4833333333333" style="2" customWidth="1"/>
    <col min="7" max="7" width="11.0916666666667" style="2" customWidth="1"/>
    <col min="8" max="8" width="10.1916666666667" style="6" customWidth="1"/>
    <col min="9" max="16384" width="9" style="2"/>
  </cols>
  <sheetData>
    <row r="1" s="25" customFormat="1" ht="30" customHeight="1" spans="1:8">
      <c r="A1" s="30" t="s">
        <v>179</v>
      </c>
      <c r="B1" s="31"/>
      <c r="C1" s="31"/>
      <c r="D1" s="31"/>
      <c r="E1" s="31"/>
      <c r="H1" s="30"/>
    </row>
    <row r="2" s="2" customFormat="1" ht="30" customHeight="1" spans="1:8">
      <c r="A2" s="7" t="s">
        <v>180</v>
      </c>
      <c r="B2" s="7"/>
      <c r="C2" s="7"/>
      <c r="D2" s="7"/>
      <c r="E2" s="7"/>
      <c r="F2" s="7"/>
      <c r="G2" s="7"/>
      <c r="H2" s="7"/>
    </row>
    <row r="3" s="25" customFormat="1" ht="30" customHeight="1" spans="1:8">
      <c r="A3" s="30"/>
      <c r="B3" s="30"/>
      <c r="C3" s="30"/>
      <c r="D3" s="30"/>
      <c r="E3" s="30"/>
      <c r="H3" s="32" t="s">
        <v>13</v>
      </c>
    </row>
    <row r="4" s="25" customFormat="1" ht="30" customHeight="1" spans="1:8">
      <c r="A4" s="33" t="s">
        <v>153</v>
      </c>
      <c r="B4" s="33" t="s">
        <v>154</v>
      </c>
      <c r="C4" s="33" t="s">
        <v>155</v>
      </c>
      <c r="D4" s="33"/>
      <c r="E4" s="33" t="s">
        <v>181</v>
      </c>
      <c r="F4" s="33"/>
      <c r="G4" s="33" t="s">
        <v>157</v>
      </c>
      <c r="H4" s="34" t="s">
        <v>158</v>
      </c>
    </row>
    <row r="5" s="25" customFormat="1" ht="30" customHeight="1" spans="1:8">
      <c r="A5" s="33"/>
      <c r="B5" s="33"/>
      <c r="C5" s="33" t="s">
        <v>159</v>
      </c>
      <c r="D5" s="33" t="s">
        <v>182</v>
      </c>
      <c r="E5" s="33" t="s">
        <v>159</v>
      </c>
      <c r="F5" s="33" t="s">
        <v>182</v>
      </c>
      <c r="G5" s="33"/>
      <c r="H5" s="34"/>
    </row>
    <row r="6" s="26" customFormat="1" ht="30" customHeight="1" spans="1:8">
      <c r="A6" s="33" t="s">
        <v>163</v>
      </c>
      <c r="B6" s="33"/>
      <c r="C6" s="33"/>
      <c r="D6" s="33"/>
      <c r="E6" s="33"/>
      <c r="F6" s="35">
        <f>SUM(F7:F13)</f>
        <v>31800</v>
      </c>
      <c r="G6" s="35">
        <f>SUM(G7:G13)</f>
        <v>31800</v>
      </c>
      <c r="H6" s="36"/>
    </row>
    <row r="7" s="27" customFormat="1" ht="30" customHeight="1" spans="1:8">
      <c r="A7" s="37" t="s">
        <v>183</v>
      </c>
      <c r="B7" s="38" t="s">
        <v>184</v>
      </c>
      <c r="C7" s="38"/>
      <c r="D7" s="39"/>
      <c r="E7" s="38" t="s">
        <v>166</v>
      </c>
      <c r="F7" s="39">
        <v>10000</v>
      </c>
      <c r="G7" s="39">
        <v>10000</v>
      </c>
      <c r="H7" s="36"/>
    </row>
    <row r="8" s="27" customFormat="1" ht="30" customHeight="1" spans="1:8">
      <c r="A8" s="37" t="s">
        <v>167</v>
      </c>
      <c r="B8" s="40" t="s">
        <v>185</v>
      </c>
      <c r="C8" s="40"/>
      <c r="D8" s="39"/>
      <c r="E8" s="38" t="s">
        <v>166</v>
      </c>
      <c r="F8" s="39">
        <v>21800</v>
      </c>
      <c r="G8" s="39">
        <v>21800</v>
      </c>
      <c r="H8" s="36"/>
    </row>
    <row r="9" s="27" customFormat="1" ht="30" customHeight="1" spans="1:8">
      <c r="A9" s="41"/>
      <c r="B9" s="40"/>
      <c r="C9" s="40"/>
      <c r="D9" s="39"/>
      <c r="E9" s="40"/>
      <c r="F9" s="39"/>
      <c r="G9" s="42"/>
      <c r="H9" s="36"/>
    </row>
    <row r="10" s="27" customFormat="1" ht="30" customHeight="1" spans="1:8">
      <c r="A10" s="41"/>
      <c r="B10" s="40"/>
      <c r="C10" s="40"/>
      <c r="D10" s="39"/>
      <c r="E10" s="40"/>
      <c r="F10" s="39"/>
      <c r="G10" s="42"/>
      <c r="H10" s="36"/>
    </row>
    <row r="11" s="27" customFormat="1" ht="30" customHeight="1" spans="1:8">
      <c r="A11" s="41"/>
      <c r="B11" s="40"/>
      <c r="C11" s="40"/>
      <c r="D11" s="39"/>
      <c r="E11" s="40"/>
      <c r="F11" s="39"/>
      <c r="G11" s="42"/>
      <c r="H11" s="36"/>
    </row>
    <row r="12" s="28" customFormat="1" ht="30" customHeight="1" spans="1:8">
      <c r="A12" s="40"/>
      <c r="B12" s="40"/>
      <c r="C12" s="40"/>
      <c r="D12" s="39"/>
      <c r="E12" s="40"/>
      <c r="F12" s="39"/>
      <c r="G12" s="43"/>
      <c r="H12" s="36"/>
    </row>
    <row r="13" s="28" customFormat="1" ht="30" customHeight="1" spans="1:8">
      <c r="A13" s="40"/>
      <c r="B13" s="40"/>
      <c r="C13" s="40"/>
      <c r="D13" s="39"/>
      <c r="E13" s="40"/>
      <c r="F13" s="39"/>
      <c r="G13" s="43"/>
      <c r="H13" s="36"/>
    </row>
  </sheetData>
  <mergeCells count="7">
    <mergeCell ref="A2:H2"/>
    <mergeCell ref="A3:B3"/>
    <mergeCell ref="C4:D4"/>
    <mergeCell ref="E4:F4"/>
    <mergeCell ref="A6:B6"/>
    <mergeCell ref="A4:A5"/>
    <mergeCell ref="B4:B5"/>
  </mergeCells>
  <printOptions horizontalCentered="1"/>
  <pageMargins left="0.393055555555556" right="0.393055555555556" top="1" bottom="1" header="0.5" footer="0.5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B14" sqref="B14"/>
    </sheetView>
  </sheetViews>
  <sheetFormatPr defaultColWidth="9" defaultRowHeight="13.5"/>
  <cols>
    <col min="1" max="1" width="16.775" style="2" customWidth="1"/>
    <col min="2" max="2" width="14.9583333333333" style="2" customWidth="1"/>
    <col min="3" max="3" width="29.7916666666667" style="2" customWidth="1"/>
    <col min="4" max="4" width="18.05" style="2" customWidth="1"/>
    <col min="5" max="5" width="10.9583333333333" style="2" customWidth="1"/>
    <col min="6" max="6" width="10.875" style="2" customWidth="1"/>
    <col min="7" max="7" width="9.03333333333333" style="2" customWidth="1"/>
    <col min="8" max="8" width="8.29166666666667" style="2" customWidth="1"/>
    <col min="9" max="9" width="11.5583333333333" style="6" customWidth="1"/>
    <col min="10" max="16384" width="9" style="2"/>
  </cols>
  <sheetData>
    <row r="1" s="1" customFormat="1" ht="25" customHeight="1" spans="1:1">
      <c r="A1" s="1" t="s">
        <v>186</v>
      </c>
    </row>
    <row r="2" s="2" customFormat="1" ht="24" spans="1:9">
      <c r="A2" s="7" t="s">
        <v>187</v>
      </c>
      <c r="B2" s="7"/>
      <c r="C2" s="7"/>
      <c r="D2" s="7"/>
      <c r="E2" s="7"/>
      <c r="F2" s="7"/>
      <c r="G2" s="7"/>
      <c r="H2" s="7"/>
      <c r="I2" s="7"/>
    </row>
    <row r="3" s="1" customFormat="1" ht="20.1" customHeight="1" spans="9:9">
      <c r="I3" s="23" t="s">
        <v>13</v>
      </c>
    </row>
    <row r="4" s="1" customFormat="1" ht="21" customHeight="1" spans="1:9">
      <c r="A4" s="8" t="s">
        <v>153</v>
      </c>
      <c r="B4" s="8" t="s">
        <v>188</v>
      </c>
      <c r="C4" s="8" t="s">
        <v>154</v>
      </c>
      <c r="D4" s="9" t="s">
        <v>189</v>
      </c>
      <c r="E4" s="10"/>
      <c r="F4" s="11"/>
      <c r="G4" s="12" t="s">
        <v>190</v>
      </c>
      <c r="H4" s="13"/>
      <c r="I4" s="24" t="s">
        <v>158</v>
      </c>
    </row>
    <row r="5" s="1" customFormat="1" ht="36" customHeight="1" spans="1:9">
      <c r="A5" s="8"/>
      <c r="B5" s="8"/>
      <c r="C5" s="8"/>
      <c r="D5" s="11" t="s">
        <v>159</v>
      </c>
      <c r="E5" s="11" t="s">
        <v>160</v>
      </c>
      <c r="F5" s="11" t="s">
        <v>161</v>
      </c>
      <c r="G5" s="14" t="s">
        <v>159</v>
      </c>
      <c r="H5" s="14" t="s">
        <v>191</v>
      </c>
      <c r="I5" s="24"/>
    </row>
    <row r="6" s="3" customFormat="1" ht="40" customHeight="1" spans="1:9">
      <c r="A6" s="9" t="s">
        <v>163</v>
      </c>
      <c r="B6" s="10"/>
      <c r="C6" s="11"/>
      <c r="D6" s="11"/>
      <c r="E6" s="11">
        <f t="shared" ref="E6:H6" si="0">SUM(E7:E14)</f>
        <v>13700</v>
      </c>
      <c r="F6" s="11">
        <f t="shared" si="0"/>
        <v>-13700</v>
      </c>
      <c r="G6" s="8"/>
      <c r="H6" s="8">
        <f t="shared" si="0"/>
        <v>18951</v>
      </c>
      <c r="I6" s="20" t="s">
        <v>192</v>
      </c>
    </row>
    <row r="7" s="4" customFormat="1" ht="40" customHeight="1" spans="1:9">
      <c r="A7" s="15" t="s">
        <v>193</v>
      </c>
      <c r="B7" s="16" t="s">
        <v>194</v>
      </c>
      <c r="C7" s="15" t="s">
        <v>195</v>
      </c>
      <c r="D7" s="15" t="s">
        <v>196</v>
      </c>
      <c r="E7" s="15">
        <v>200</v>
      </c>
      <c r="F7" s="15">
        <f t="shared" ref="F7:F14" si="1">0-E7</f>
        <v>-200</v>
      </c>
      <c r="G7" s="17" t="s">
        <v>197</v>
      </c>
      <c r="H7" s="16">
        <v>200</v>
      </c>
      <c r="I7" s="20"/>
    </row>
    <row r="8" s="4" customFormat="1" ht="40" customHeight="1" spans="1:9">
      <c r="A8" s="15"/>
      <c r="B8" s="16" t="s">
        <v>194</v>
      </c>
      <c r="C8" s="15" t="s">
        <v>198</v>
      </c>
      <c r="D8" s="15" t="s">
        <v>196</v>
      </c>
      <c r="E8" s="15">
        <v>140</v>
      </c>
      <c r="F8" s="15">
        <f t="shared" si="1"/>
        <v>-140</v>
      </c>
      <c r="G8" s="18"/>
      <c r="H8" s="16">
        <v>140</v>
      </c>
      <c r="I8" s="20"/>
    </row>
    <row r="9" s="4" customFormat="1" ht="40" customHeight="1" spans="1:9">
      <c r="A9" s="15"/>
      <c r="B9" s="16" t="s">
        <v>199</v>
      </c>
      <c r="C9" s="19" t="s">
        <v>200</v>
      </c>
      <c r="D9" s="15" t="s">
        <v>196</v>
      </c>
      <c r="E9" s="19"/>
      <c r="F9" s="15"/>
      <c r="G9" s="18"/>
      <c r="H9" s="16">
        <v>500</v>
      </c>
      <c r="I9" s="20" t="s">
        <v>201</v>
      </c>
    </row>
    <row r="10" s="4" customFormat="1" ht="40" customHeight="1" spans="1:9">
      <c r="A10" s="15"/>
      <c r="B10" s="16" t="s">
        <v>199</v>
      </c>
      <c r="C10" s="19" t="s">
        <v>202</v>
      </c>
      <c r="D10" s="15" t="s">
        <v>196</v>
      </c>
      <c r="E10" s="19"/>
      <c r="F10" s="15"/>
      <c r="G10" s="18"/>
      <c r="H10" s="16">
        <v>500</v>
      </c>
      <c r="I10" s="20" t="s">
        <v>201</v>
      </c>
    </row>
    <row r="11" s="4" customFormat="1" ht="40" customHeight="1" spans="1:9">
      <c r="A11" s="19" t="s">
        <v>203</v>
      </c>
      <c r="B11" s="16" t="s">
        <v>194</v>
      </c>
      <c r="C11" s="19" t="s">
        <v>204</v>
      </c>
      <c r="D11" s="15" t="s">
        <v>196</v>
      </c>
      <c r="E11" s="19">
        <v>6000</v>
      </c>
      <c r="F11" s="15">
        <f t="shared" si="1"/>
        <v>-6000</v>
      </c>
      <c r="G11" s="18"/>
      <c r="H11" s="16">
        <v>9051</v>
      </c>
      <c r="I11" s="20" t="s">
        <v>205</v>
      </c>
    </row>
    <row r="12" s="4" customFormat="1" ht="40" customHeight="1" spans="1:9">
      <c r="A12" s="19"/>
      <c r="B12" s="16" t="s">
        <v>194</v>
      </c>
      <c r="C12" s="19" t="s">
        <v>206</v>
      </c>
      <c r="D12" s="19" t="s">
        <v>175</v>
      </c>
      <c r="E12" s="19">
        <v>1000</v>
      </c>
      <c r="F12" s="15">
        <f t="shared" si="1"/>
        <v>-1000</v>
      </c>
      <c r="G12" s="18"/>
      <c r="H12" s="16">
        <v>1200</v>
      </c>
      <c r="I12" s="20" t="s">
        <v>207</v>
      </c>
    </row>
    <row r="13" s="4" customFormat="1" ht="40" customHeight="1" spans="1:9">
      <c r="A13" s="19"/>
      <c r="B13" s="16" t="s">
        <v>194</v>
      </c>
      <c r="C13" s="19" t="s">
        <v>208</v>
      </c>
      <c r="D13" s="19" t="s">
        <v>175</v>
      </c>
      <c r="E13" s="19">
        <v>6000</v>
      </c>
      <c r="F13" s="15">
        <f t="shared" si="1"/>
        <v>-6000</v>
      </c>
      <c r="G13" s="18"/>
      <c r="H13" s="16">
        <v>7000</v>
      </c>
      <c r="I13" s="20" t="s">
        <v>209</v>
      </c>
    </row>
    <row r="14" s="5" customFormat="1" ht="40" customHeight="1" spans="1:9">
      <c r="A14" s="20" t="s">
        <v>210</v>
      </c>
      <c r="B14" s="20" t="s">
        <v>194</v>
      </c>
      <c r="C14" s="20" t="s">
        <v>211</v>
      </c>
      <c r="D14" s="19" t="s">
        <v>175</v>
      </c>
      <c r="E14" s="20">
        <v>360</v>
      </c>
      <c r="F14" s="15">
        <f t="shared" si="1"/>
        <v>-360</v>
      </c>
      <c r="G14" s="21"/>
      <c r="H14" s="20">
        <v>360</v>
      </c>
      <c r="I14" s="20"/>
    </row>
    <row r="15" s="2" customFormat="1" spans="9:9">
      <c r="I15" s="6"/>
    </row>
    <row r="16" s="2" customFormat="1" spans="9:9">
      <c r="I16" s="6"/>
    </row>
    <row r="17" ht="14.25" spans="2:2">
      <c r="B17" s="22"/>
    </row>
    <row r="18" ht="14.25" spans="2:2">
      <c r="B18" s="22"/>
    </row>
  </sheetData>
  <mergeCells count="10">
    <mergeCell ref="A2:I2"/>
    <mergeCell ref="D4:F4"/>
    <mergeCell ref="G4:H4"/>
    <mergeCell ref="A6:C6"/>
    <mergeCell ref="A4:A5"/>
    <mergeCell ref="A7:A10"/>
    <mergeCell ref="A11:A13"/>
    <mergeCell ref="B4:B5"/>
    <mergeCell ref="C4:C5"/>
    <mergeCell ref="G7:G14"/>
  </mergeCells>
  <dataValidations count="1">
    <dataValidation type="list" allowBlank="1" showInputMessage="1" showErrorMessage="1" sqref="B14 B7:B8 B9:B13">
      <formula1>"基础设施建设,抗疫相关支出"</formula1>
    </dataValidation>
  </dataValidations>
  <printOptions horizontalCentered="1"/>
  <pageMargins left="0.393055555555556" right="0.393055555555556" top="0.78680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A1" sqref="$A1:$XFD1"/>
    </sheetView>
  </sheetViews>
  <sheetFormatPr defaultColWidth="9" defaultRowHeight="14.25"/>
  <cols>
    <col min="1" max="1" width="87" style="122" customWidth="1"/>
    <col min="2" max="5" width="9" style="122"/>
    <col min="6" max="6" width="30.75" style="122" customWidth="1"/>
    <col min="7" max="7" width="28.375" style="171" customWidth="1"/>
    <col min="8" max="8" width="24.25" style="171" customWidth="1"/>
    <col min="9" max="9" width="14" style="171" customWidth="1"/>
  </cols>
  <sheetData>
    <row r="1" ht="52" customHeight="1" spans="1:1">
      <c r="A1" s="172" t="s">
        <v>0</v>
      </c>
    </row>
    <row r="2" ht="45" customHeight="1" spans="1:1">
      <c r="A2" s="173" t="s">
        <v>1</v>
      </c>
    </row>
    <row r="3" ht="30" customHeight="1" spans="2:9">
      <c r="B3" s="174"/>
      <c r="C3" s="174"/>
      <c r="D3" s="174"/>
      <c r="E3" s="174"/>
      <c r="F3" s="174"/>
      <c r="G3" s="175"/>
      <c r="H3" s="175"/>
      <c r="I3" s="175"/>
    </row>
    <row r="4" s="122" customFormat="1" ht="30" customHeight="1" spans="1:9">
      <c r="A4" s="176" t="s">
        <v>2</v>
      </c>
      <c r="B4" s="177"/>
      <c r="C4" s="177"/>
      <c r="D4" s="177"/>
      <c r="E4" s="177"/>
      <c r="F4" s="177"/>
      <c r="G4" s="177"/>
      <c r="H4" s="177"/>
      <c r="I4" s="177"/>
    </row>
    <row r="5" s="122" customFormat="1" ht="30" customHeight="1" spans="1:9">
      <c r="A5" s="176" t="s">
        <v>3</v>
      </c>
      <c r="B5" s="177"/>
      <c r="C5" s="177"/>
      <c r="D5" s="177"/>
      <c r="E5" s="177"/>
      <c r="F5" s="177"/>
      <c r="G5" s="177"/>
      <c r="H5" s="177"/>
      <c r="I5" s="177"/>
    </row>
    <row r="6" s="122" customFormat="1" ht="30" customHeight="1" spans="1:9">
      <c r="A6" s="176" t="s">
        <v>4</v>
      </c>
      <c r="B6" s="174"/>
      <c r="C6" s="174"/>
      <c r="D6" s="174"/>
      <c r="E6" s="174"/>
      <c r="F6" s="174"/>
      <c r="G6" s="177"/>
      <c r="H6" s="177"/>
      <c r="I6" s="177"/>
    </row>
    <row r="7" s="122" customFormat="1" ht="30" customHeight="1" spans="1:9">
      <c r="A7" s="176" t="s">
        <v>5</v>
      </c>
      <c r="B7" s="174"/>
      <c r="C7" s="174"/>
      <c r="D7" s="174"/>
      <c r="E7" s="174"/>
      <c r="F7" s="174"/>
      <c r="G7" s="177"/>
      <c r="H7" s="177"/>
      <c r="I7" s="177"/>
    </row>
    <row r="8" s="122" customFormat="1" ht="30" customHeight="1" spans="1:9">
      <c r="A8" s="176" t="s">
        <v>6</v>
      </c>
      <c r="B8" s="174"/>
      <c r="C8" s="174"/>
      <c r="D8" s="174"/>
      <c r="E8" s="174"/>
      <c r="F8" s="174"/>
      <c r="G8" s="177"/>
      <c r="H8" s="177"/>
      <c r="I8" s="177"/>
    </row>
    <row r="9" s="122" customFormat="1" ht="30" customHeight="1" spans="1:9">
      <c r="A9" s="176" t="s">
        <v>7</v>
      </c>
      <c r="B9" s="174"/>
      <c r="C9" s="174"/>
      <c r="D9" s="174"/>
      <c r="E9" s="174"/>
      <c r="F9" s="174"/>
      <c r="G9" s="177"/>
      <c r="H9" s="177"/>
      <c r="I9" s="177"/>
    </row>
    <row r="10" ht="27" customHeight="1" spans="1:1">
      <c r="A10" s="176" t="s">
        <v>8</v>
      </c>
    </row>
    <row r="11" ht="27" customHeight="1" spans="1:1">
      <c r="A11" s="176" t="s">
        <v>9</v>
      </c>
    </row>
    <row r="12" ht="27" customHeight="1" spans="1:1">
      <c r="A12" s="176" t="s">
        <v>10</v>
      </c>
    </row>
  </sheetData>
  <printOptions horizontalCentered="1"/>
  <pageMargins left="0.786805555555556" right="0.786805555555556" top="0.590277777777778" bottom="0.590277777777778" header="0.511805555555556" footer="0.511805555555556"/>
  <pageSetup paperSize="9" firstPageNumber="23" orientation="portrait" useFirstPageNumber="1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8"/>
  <sheetViews>
    <sheetView showZeros="0" workbookViewId="0">
      <pane ySplit="3" topLeftCell="A14" activePane="bottomLeft" state="frozen"/>
      <selection/>
      <selection pane="bottomLeft" activeCell="C20" sqref="C20"/>
    </sheetView>
  </sheetViews>
  <sheetFormatPr defaultColWidth="9" defaultRowHeight="14.25"/>
  <cols>
    <col min="1" max="1" width="35.5333333333333" style="122" customWidth="1"/>
    <col min="2" max="2" width="14.75" style="120" customWidth="1"/>
    <col min="3" max="3" width="17.6" style="120" customWidth="1"/>
    <col min="4" max="4" width="15.1166666666667" style="120" customWidth="1"/>
    <col min="5" max="255" width="9" style="122"/>
  </cols>
  <sheetData>
    <row r="1" ht="26" customHeight="1" spans="1:4">
      <c r="A1" s="7" t="s">
        <v>11</v>
      </c>
      <c r="B1" s="7"/>
      <c r="C1" s="7"/>
      <c r="D1" s="7"/>
    </row>
    <row r="2" s="144" customFormat="1" ht="18" customHeight="1" spans="1:4">
      <c r="A2" s="146" t="s">
        <v>12</v>
      </c>
      <c r="B2" s="103"/>
      <c r="C2" s="103"/>
      <c r="D2" s="104" t="s">
        <v>13</v>
      </c>
    </row>
    <row r="3" s="145" customFormat="1" ht="28.5" spans="1:255">
      <c r="A3" s="147" t="s">
        <v>14</v>
      </c>
      <c r="B3" s="59" t="s">
        <v>15</v>
      </c>
      <c r="C3" s="126" t="s">
        <v>16</v>
      </c>
      <c r="D3" s="59" t="s">
        <v>17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</row>
    <row r="4" s="145" customFormat="1" ht="18" customHeight="1" spans="1:255">
      <c r="A4" s="148" t="s">
        <v>18</v>
      </c>
      <c r="B4" s="149">
        <f>SUM(B5:B18)</f>
        <v>500000</v>
      </c>
      <c r="C4" s="149">
        <f>SUM(C5:C18)</f>
        <v>480000</v>
      </c>
      <c r="D4" s="150">
        <f>C4-B4</f>
        <v>-20000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</row>
    <row r="5" s="145" customFormat="1" ht="18" customHeight="1" spans="1:255">
      <c r="A5" s="151" t="s">
        <v>19</v>
      </c>
      <c r="B5" s="152">
        <v>165000</v>
      </c>
      <c r="C5" s="153">
        <v>139263</v>
      </c>
      <c r="D5" s="153">
        <f t="shared" ref="D5:D31" si="0">C5-B5</f>
        <v>-25737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</row>
    <row r="6" s="145" customFormat="1" ht="18" customHeight="1" spans="1:255">
      <c r="A6" s="154" t="s">
        <v>20</v>
      </c>
      <c r="B6" s="152">
        <v>41000</v>
      </c>
      <c r="C6" s="153">
        <v>45000</v>
      </c>
      <c r="D6" s="153">
        <f t="shared" si="0"/>
        <v>4000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</row>
    <row r="7" s="145" customFormat="1" ht="18" customHeight="1" spans="1:255">
      <c r="A7" s="154" t="s">
        <v>21</v>
      </c>
      <c r="B7" s="152">
        <v>7000</v>
      </c>
      <c r="C7" s="153">
        <v>10000</v>
      </c>
      <c r="D7" s="153">
        <f t="shared" si="0"/>
        <v>3000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  <c r="IU7" s="144"/>
    </row>
    <row r="8" s="145" customFormat="1" ht="18" customHeight="1" spans="1:255">
      <c r="A8" s="154" t="s">
        <v>22</v>
      </c>
      <c r="B8" s="152">
        <v>166500</v>
      </c>
      <c r="C8" s="153">
        <v>154000</v>
      </c>
      <c r="D8" s="153">
        <f t="shared" si="0"/>
        <v>-12500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</row>
    <row r="9" s="145" customFormat="1" ht="18" customHeight="1" spans="1:255">
      <c r="A9" s="154" t="s">
        <v>23</v>
      </c>
      <c r="B9" s="152">
        <v>9000</v>
      </c>
      <c r="C9" s="153">
        <v>7500</v>
      </c>
      <c r="D9" s="153">
        <f t="shared" si="0"/>
        <v>-1500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</row>
    <row r="10" s="145" customFormat="1" ht="18" customHeight="1" spans="1:255">
      <c r="A10" s="154" t="s">
        <v>24</v>
      </c>
      <c r="B10" s="152">
        <v>15000</v>
      </c>
      <c r="C10" s="153">
        <v>9000</v>
      </c>
      <c r="D10" s="153">
        <f t="shared" si="0"/>
        <v>-6000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</row>
    <row r="11" s="145" customFormat="1" ht="18" customHeight="1" spans="1:255">
      <c r="A11" s="154" t="s">
        <v>25</v>
      </c>
      <c r="B11" s="152">
        <v>12500</v>
      </c>
      <c r="C11" s="153">
        <v>12000</v>
      </c>
      <c r="D11" s="153">
        <f t="shared" si="0"/>
        <v>-500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</row>
    <row r="12" s="145" customFormat="1" ht="18" customHeight="1" spans="1:255">
      <c r="A12" s="154" t="s">
        <v>26</v>
      </c>
      <c r="B12" s="152">
        <v>9000</v>
      </c>
      <c r="C12" s="153">
        <v>9000</v>
      </c>
      <c r="D12" s="153">
        <f t="shared" si="0"/>
        <v>0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</row>
    <row r="13" s="145" customFormat="1" ht="18" customHeight="1" spans="1:255">
      <c r="A13" s="154" t="s">
        <v>27</v>
      </c>
      <c r="B13" s="152">
        <v>9000</v>
      </c>
      <c r="C13" s="153">
        <v>15000</v>
      </c>
      <c r="D13" s="153">
        <f t="shared" si="0"/>
        <v>6000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</row>
    <row r="14" s="145" customFormat="1" ht="18" customHeight="1" spans="1:255">
      <c r="A14" s="154" t="s">
        <v>28</v>
      </c>
      <c r="B14" s="152">
        <v>12500</v>
      </c>
      <c r="C14" s="153">
        <v>12000</v>
      </c>
      <c r="D14" s="153">
        <f t="shared" si="0"/>
        <v>-500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</row>
    <row r="15" s="145" customFormat="1" ht="18" customHeight="1" spans="1:255">
      <c r="A15" s="154" t="s">
        <v>29</v>
      </c>
      <c r="B15" s="152">
        <v>35000</v>
      </c>
      <c r="C15" s="153">
        <v>48234</v>
      </c>
      <c r="D15" s="153">
        <f t="shared" si="0"/>
        <v>13234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</row>
    <row r="16" s="145" customFormat="1" ht="18" customHeight="1" spans="1:255">
      <c r="A16" s="154" t="s">
        <v>30</v>
      </c>
      <c r="B16" s="152">
        <v>12500</v>
      </c>
      <c r="C16" s="153">
        <v>15000</v>
      </c>
      <c r="D16" s="153">
        <f t="shared" si="0"/>
        <v>2500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</row>
    <row r="17" s="145" customFormat="1" ht="18" customHeight="1" spans="1:255">
      <c r="A17" s="154" t="s">
        <v>31</v>
      </c>
      <c r="B17" s="152">
        <v>6000</v>
      </c>
      <c r="C17" s="153">
        <v>4000</v>
      </c>
      <c r="D17" s="153">
        <f t="shared" si="0"/>
        <v>-2000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</row>
    <row r="18" s="145" customFormat="1" ht="18" customHeight="1" spans="1:255">
      <c r="A18" s="154" t="s">
        <v>32</v>
      </c>
      <c r="B18" s="152"/>
      <c r="C18" s="153">
        <v>3</v>
      </c>
      <c r="D18" s="153">
        <f t="shared" si="0"/>
        <v>3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</row>
    <row r="19" s="145" customFormat="1" ht="18" customHeight="1" spans="1:255">
      <c r="A19" s="154" t="s">
        <v>33</v>
      </c>
      <c r="B19" s="155">
        <f>SUM(B20:B25)</f>
        <v>100000</v>
      </c>
      <c r="C19" s="156">
        <f>SUM(C20:C25)</f>
        <v>120000</v>
      </c>
      <c r="D19" s="153">
        <f t="shared" si="0"/>
        <v>20000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</row>
    <row r="20" s="145" customFormat="1" ht="18" customHeight="1" spans="1:255">
      <c r="A20" s="157" t="s">
        <v>34</v>
      </c>
      <c r="B20" s="158">
        <v>48000</v>
      </c>
      <c r="C20" s="153">
        <v>77511</v>
      </c>
      <c r="D20" s="153">
        <f t="shared" si="0"/>
        <v>29511</v>
      </c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</row>
    <row r="21" s="145" customFormat="1" ht="18" customHeight="1" spans="1:255">
      <c r="A21" s="157" t="s">
        <v>35</v>
      </c>
      <c r="B21" s="158">
        <v>35000</v>
      </c>
      <c r="C21" s="153">
        <v>25000</v>
      </c>
      <c r="D21" s="153">
        <f t="shared" si="0"/>
        <v>-10000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</row>
    <row r="22" s="145" customFormat="1" ht="18" customHeight="1" spans="1:255">
      <c r="A22" s="157" t="s">
        <v>36</v>
      </c>
      <c r="B22" s="158">
        <v>6000</v>
      </c>
      <c r="C22" s="153">
        <v>4002</v>
      </c>
      <c r="D22" s="153">
        <f t="shared" si="0"/>
        <v>-1998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</row>
    <row r="23" s="145" customFormat="1" ht="18" customHeight="1" spans="1:255">
      <c r="A23" s="157" t="s">
        <v>37</v>
      </c>
      <c r="B23" s="158">
        <v>4000</v>
      </c>
      <c r="C23" s="153">
        <v>4000</v>
      </c>
      <c r="D23" s="153">
        <f t="shared" si="0"/>
        <v>0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</row>
    <row r="24" s="145" customFormat="1" ht="18" customHeight="1" spans="1:255">
      <c r="A24" s="157" t="s">
        <v>38</v>
      </c>
      <c r="B24" s="158">
        <v>7000</v>
      </c>
      <c r="C24" s="153">
        <v>9482</v>
      </c>
      <c r="D24" s="153">
        <f t="shared" si="0"/>
        <v>2482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</row>
    <row r="25" s="145" customFormat="1" ht="18" customHeight="1" spans="1:255">
      <c r="A25" s="157" t="s">
        <v>39</v>
      </c>
      <c r="B25" s="159"/>
      <c r="C25" s="153">
        <v>5</v>
      </c>
      <c r="D25" s="153">
        <f t="shared" si="0"/>
        <v>5</v>
      </c>
      <c r="E25" s="160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</row>
    <row r="26" s="145" customFormat="1" ht="18" customHeight="1" spans="1:255">
      <c r="A26" s="161" t="s">
        <v>40</v>
      </c>
      <c r="B26" s="162">
        <f>B19+B4</f>
        <v>600000</v>
      </c>
      <c r="C26" s="163">
        <f>C19+C4</f>
        <v>600000</v>
      </c>
      <c r="D26" s="150">
        <f t="shared" si="0"/>
        <v>0</v>
      </c>
      <c r="E26" s="160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</row>
    <row r="27" s="145" customFormat="1" ht="18" customHeight="1" spans="1:255">
      <c r="A27" s="164" t="s">
        <v>41</v>
      </c>
      <c r="B27" s="165">
        <f>B28+B32+B33+B36+B37</f>
        <v>314500</v>
      </c>
      <c r="C27" s="165">
        <f>C28+C32+C33+C36+C37</f>
        <v>339146</v>
      </c>
      <c r="D27" s="150">
        <f t="shared" si="0"/>
        <v>24646</v>
      </c>
      <c r="E27" s="160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</row>
    <row r="28" s="145" customFormat="1" ht="18" customHeight="1" spans="1:255">
      <c r="A28" s="157" t="s">
        <v>42</v>
      </c>
      <c r="B28" s="155">
        <f>B29+B30+B31</f>
        <v>221000</v>
      </c>
      <c r="C28" s="155">
        <f>C29+C30+C31</f>
        <v>221000</v>
      </c>
      <c r="D28" s="153">
        <f t="shared" si="0"/>
        <v>0</v>
      </c>
      <c r="E28" s="160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</row>
    <row r="29" s="145" customFormat="1" ht="18" customHeight="1" spans="1:255">
      <c r="A29" s="151" t="s">
        <v>43</v>
      </c>
      <c r="B29" s="166">
        <v>5305</v>
      </c>
      <c r="C29" s="167">
        <v>5500</v>
      </c>
      <c r="D29" s="153">
        <f t="shared" si="0"/>
        <v>195</v>
      </c>
      <c r="E29" s="160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</row>
    <row r="30" s="145" customFormat="1" ht="18" customHeight="1" spans="1:255">
      <c r="A30" s="151" t="s">
        <v>44</v>
      </c>
      <c r="B30" s="166">
        <v>129799</v>
      </c>
      <c r="C30" s="167">
        <v>128500</v>
      </c>
      <c r="D30" s="153">
        <f t="shared" si="0"/>
        <v>-1299</v>
      </c>
      <c r="E30" s="160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</row>
    <row r="31" s="145" customFormat="1" ht="18" customHeight="1" spans="1:255">
      <c r="A31" s="151" t="s">
        <v>45</v>
      </c>
      <c r="B31" s="155">
        <v>85896</v>
      </c>
      <c r="C31" s="167">
        <v>87000</v>
      </c>
      <c r="D31" s="153">
        <f t="shared" si="0"/>
        <v>1104</v>
      </c>
      <c r="E31" s="160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</row>
    <row r="32" s="145" customFormat="1" ht="18" customHeight="1" spans="1:255">
      <c r="A32" s="157" t="s">
        <v>46</v>
      </c>
      <c r="B32" s="155"/>
      <c r="C32" s="167"/>
      <c r="D32" s="153">
        <f t="shared" ref="D32:D38" si="1">C32-B32</f>
        <v>0</v>
      </c>
      <c r="E32" s="160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</row>
    <row r="33" s="145" customFormat="1" ht="18" customHeight="1" spans="1:255">
      <c r="A33" s="157" t="s">
        <v>47</v>
      </c>
      <c r="B33" s="155"/>
      <c r="C33" s="167"/>
      <c r="D33" s="153">
        <f t="shared" si="1"/>
        <v>0</v>
      </c>
      <c r="E33" s="160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</row>
    <row r="34" s="145" customFormat="1" ht="18" customHeight="1" spans="1:255">
      <c r="A34" s="157" t="s">
        <v>48</v>
      </c>
      <c r="B34" s="155"/>
      <c r="C34" s="167"/>
      <c r="D34" s="153">
        <f t="shared" si="1"/>
        <v>0</v>
      </c>
      <c r="E34" s="160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</row>
    <row r="35" s="145" customFormat="1" ht="18" customHeight="1" spans="1:255">
      <c r="A35" s="157" t="s">
        <v>49</v>
      </c>
      <c r="B35" s="155"/>
      <c r="C35" s="167"/>
      <c r="D35" s="153">
        <f t="shared" si="1"/>
        <v>0</v>
      </c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</row>
    <row r="36" s="145" customFormat="1" ht="18" customHeight="1" spans="1:255">
      <c r="A36" s="157" t="s">
        <v>50</v>
      </c>
      <c r="B36" s="155">
        <v>93500</v>
      </c>
      <c r="C36" s="167">
        <v>106160</v>
      </c>
      <c r="D36" s="153">
        <f t="shared" si="1"/>
        <v>12660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</row>
    <row r="37" s="145" customFormat="1" ht="18" customHeight="1" spans="1:255">
      <c r="A37" s="107" t="s">
        <v>51</v>
      </c>
      <c r="B37" s="168"/>
      <c r="C37" s="153">
        <v>11986</v>
      </c>
      <c r="D37" s="153">
        <f t="shared" si="1"/>
        <v>11986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  <c r="IS37" s="144"/>
      <c r="IT37" s="144"/>
      <c r="IU37" s="144"/>
    </row>
    <row r="38" s="145" customFormat="1" ht="18" customHeight="1" spans="1:255">
      <c r="A38" s="169" t="s">
        <v>52</v>
      </c>
      <c r="B38" s="170">
        <f>B26+B27</f>
        <v>914500</v>
      </c>
      <c r="C38" s="170">
        <f>C26+C27</f>
        <v>939146</v>
      </c>
      <c r="D38" s="150">
        <f t="shared" si="1"/>
        <v>24646</v>
      </c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</row>
  </sheetData>
  <mergeCells count="1">
    <mergeCell ref="A1:D1"/>
  </mergeCells>
  <printOptions horizontalCentered="1"/>
  <pageMargins left="0.393055555555556" right="0.393055555555556" top="0.81875" bottom="0.838194444444444" header="0.5" footer="0.5"/>
  <pageSetup paperSize="9" firstPageNumber="28" orientation="portrait" useFirstPageNumber="1" horizontalDpi="600" verticalDpi="600"/>
  <headerFooter alignWithMargins="0" scaleWithDoc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6"/>
  <sheetViews>
    <sheetView showZeros="0" workbookViewId="0">
      <pane ySplit="3" topLeftCell="A4" activePane="bottomLeft" state="frozen"/>
      <selection/>
      <selection pane="bottomLeft" activeCell="A4" sqref="$A2:$XFD2 $A4:$XFD36"/>
    </sheetView>
  </sheetViews>
  <sheetFormatPr defaultColWidth="9" defaultRowHeight="14.25"/>
  <cols>
    <col min="1" max="1" width="31.25" style="120" customWidth="1"/>
    <col min="2" max="3" width="13.5" style="121" customWidth="1"/>
    <col min="4" max="4" width="18" style="120" customWidth="1"/>
    <col min="5" max="256" width="9" style="122"/>
  </cols>
  <sheetData>
    <row r="1" ht="21" customHeight="1" spans="1:4">
      <c r="A1" s="7" t="s">
        <v>53</v>
      </c>
      <c r="B1" s="7"/>
      <c r="C1" s="7"/>
      <c r="D1" s="7"/>
    </row>
    <row r="2" s="81" customFormat="1" ht="19.5" customHeight="1" spans="1:256">
      <c r="A2" s="123" t="s">
        <v>54</v>
      </c>
      <c r="B2" s="124"/>
      <c r="C2" s="124"/>
      <c r="D2" s="104" t="s">
        <v>13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</row>
    <row r="3" s="81" customFormat="1" ht="28.5" spans="1:256">
      <c r="A3" s="113" t="s">
        <v>55</v>
      </c>
      <c r="B3" s="126" t="s">
        <v>15</v>
      </c>
      <c r="C3" s="126" t="s">
        <v>16</v>
      </c>
      <c r="D3" s="59" t="s">
        <v>17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  <c r="IV3" s="125"/>
    </row>
    <row r="4" s="81" customFormat="1" ht="19.5" customHeight="1" spans="1:256">
      <c r="A4" s="127" t="s">
        <v>56</v>
      </c>
      <c r="B4" s="128">
        <v>131760.8045</v>
      </c>
      <c r="C4" s="129">
        <v>141000</v>
      </c>
      <c r="D4" s="130">
        <f>C4-B4</f>
        <v>9239.1955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</row>
    <row r="5" s="81" customFormat="1" ht="19.5" customHeight="1" spans="1:256">
      <c r="A5" s="127" t="s">
        <v>57</v>
      </c>
      <c r="B5" s="128"/>
      <c r="C5" s="129"/>
      <c r="D5" s="130">
        <f t="shared" ref="D5:D37" si="0">C5-B5</f>
        <v>0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s="81" customFormat="1" ht="19.5" customHeight="1" spans="1:256">
      <c r="A6" s="127" t="s">
        <v>58</v>
      </c>
      <c r="B6" s="128">
        <v>13057.84</v>
      </c>
      <c r="C6" s="129">
        <v>13200</v>
      </c>
      <c r="D6" s="130">
        <f t="shared" si="0"/>
        <v>142.16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</row>
    <row r="7" s="81" customFormat="1" ht="19.5" customHeight="1" spans="1:256">
      <c r="A7" s="131" t="s">
        <v>59</v>
      </c>
      <c r="B7" s="128">
        <v>254985.965</v>
      </c>
      <c r="C7" s="129">
        <v>259000</v>
      </c>
      <c r="D7" s="130">
        <f t="shared" si="0"/>
        <v>4014.035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</row>
    <row r="8" s="81" customFormat="1" ht="19.5" customHeight="1" spans="1:256">
      <c r="A8" s="127" t="s">
        <v>60</v>
      </c>
      <c r="B8" s="128">
        <v>10235.65</v>
      </c>
      <c r="C8" s="132">
        <v>360</v>
      </c>
      <c r="D8" s="130">
        <f t="shared" si="0"/>
        <v>-9875.65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  <c r="IQ8" s="125"/>
      <c r="IR8" s="125"/>
      <c r="IS8" s="125"/>
      <c r="IT8" s="125"/>
      <c r="IU8" s="125"/>
      <c r="IV8" s="125"/>
    </row>
    <row r="9" s="81" customFormat="1" ht="19.5" customHeight="1" spans="1:256">
      <c r="A9" s="127" t="s">
        <v>61</v>
      </c>
      <c r="B9" s="128">
        <v>15772.6785</v>
      </c>
      <c r="C9" s="132">
        <v>17500</v>
      </c>
      <c r="D9" s="130">
        <f t="shared" si="0"/>
        <v>1727.3215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</row>
    <row r="10" s="81" customFormat="1" ht="19.5" customHeight="1" spans="1:256">
      <c r="A10" s="127" t="s">
        <v>62</v>
      </c>
      <c r="B10" s="128">
        <v>50569.905</v>
      </c>
      <c r="C10" s="132">
        <v>55500</v>
      </c>
      <c r="D10" s="130">
        <f t="shared" si="0"/>
        <v>4930.095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</row>
    <row r="11" s="81" customFormat="1" ht="19.5" customHeight="1" spans="1:256">
      <c r="A11" s="127" t="s">
        <v>63</v>
      </c>
      <c r="B11" s="128">
        <v>63752.517</v>
      </c>
      <c r="C11" s="132">
        <v>73600</v>
      </c>
      <c r="D11" s="130">
        <f t="shared" si="0"/>
        <v>9847.483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</row>
    <row r="12" s="81" customFormat="1" ht="19.5" customHeight="1" spans="1:256">
      <c r="A12" s="127" t="s">
        <v>64</v>
      </c>
      <c r="B12" s="128">
        <v>9234</v>
      </c>
      <c r="C12" s="132">
        <v>12000</v>
      </c>
      <c r="D12" s="130">
        <f t="shared" si="0"/>
        <v>2766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  <c r="IV12" s="125"/>
    </row>
    <row r="13" s="81" customFormat="1" ht="19.5" customHeight="1" spans="1:256">
      <c r="A13" s="127" t="s">
        <v>65</v>
      </c>
      <c r="B13" s="128">
        <v>73599.75</v>
      </c>
      <c r="C13" s="132">
        <v>79309</v>
      </c>
      <c r="D13" s="130">
        <f t="shared" si="0"/>
        <v>5709.25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</row>
    <row r="14" s="81" customFormat="1" ht="19.5" customHeight="1" spans="1:256">
      <c r="A14" s="133" t="s">
        <v>66</v>
      </c>
      <c r="B14" s="128">
        <v>152204.7</v>
      </c>
      <c r="C14" s="132">
        <v>156500</v>
      </c>
      <c r="D14" s="130">
        <f t="shared" si="0"/>
        <v>4295.29999999999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  <c r="IV14" s="125"/>
    </row>
    <row r="15" s="81" customFormat="1" ht="19.5" customHeight="1" spans="1:256">
      <c r="A15" s="134" t="s">
        <v>67</v>
      </c>
      <c r="B15" s="128">
        <v>23172.11</v>
      </c>
      <c r="C15" s="132">
        <v>23500</v>
      </c>
      <c r="D15" s="130">
        <f t="shared" si="0"/>
        <v>327.889999999999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5"/>
      <c r="IV15" s="125"/>
    </row>
    <row r="16" s="81" customFormat="1" ht="19.5" customHeight="1" spans="1:256">
      <c r="A16" s="134" t="s">
        <v>68</v>
      </c>
      <c r="B16" s="128">
        <v>10810.89</v>
      </c>
      <c r="C16" s="132">
        <v>11000</v>
      </c>
      <c r="D16" s="130">
        <f t="shared" si="0"/>
        <v>189.110000000001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  <c r="IV16" s="125"/>
    </row>
    <row r="17" s="81" customFormat="1" ht="19.5" customHeight="1" spans="1:256">
      <c r="A17" s="134" t="s">
        <v>69</v>
      </c>
      <c r="B17" s="128">
        <v>2383.29</v>
      </c>
      <c r="C17" s="132">
        <v>2400</v>
      </c>
      <c r="D17" s="130">
        <f t="shared" si="0"/>
        <v>16.71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  <c r="IV17" s="125"/>
    </row>
    <row r="18" s="81" customFormat="1" ht="19.5" customHeight="1" spans="1:256">
      <c r="A18" s="134" t="s">
        <v>70</v>
      </c>
      <c r="B18" s="128">
        <v>0</v>
      </c>
      <c r="C18" s="132">
        <v>1400</v>
      </c>
      <c r="D18" s="130">
        <f t="shared" si="0"/>
        <v>1400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5"/>
      <c r="IT18" s="125"/>
      <c r="IU18" s="125"/>
      <c r="IV18" s="125"/>
    </row>
    <row r="19" s="81" customFormat="1" ht="19.5" customHeight="1" spans="1:256">
      <c r="A19" s="134" t="s">
        <v>71</v>
      </c>
      <c r="B19" s="135">
        <v>30</v>
      </c>
      <c r="C19" s="132"/>
      <c r="D19" s="130">
        <f t="shared" si="0"/>
        <v>-30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5"/>
      <c r="IT19" s="125"/>
      <c r="IU19" s="125"/>
      <c r="IV19" s="125"/>
    </row>
    <row r="20" s="81" customFormat="1" ht="19.5" customHeight="1" spans="1:256">
      <c r="A20" s="134" t="s">
        <v>72</v>
      </c>
      <c r="B20" s="135">
        <v>6120</v>
      </c>
      <c r="C20" s="132">
        <v>15100</v>
      </c>
      <c r="D20" s="130">
        <f t="shared" si="0"/>
        <v>8980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</row>
    <row r="21" s="81" customFormat="1" ht="19.5" customHeight="1" spans="1:256">
      <c r="A21" s="133" t="s">
        <v>73</v>
      </c>
      <c r="B21" s="135">
        <v>10000</v>
      </c>
      <c r="C21" s="132">
        <v>12500</v>
      </c>
      <c r="D21" s="130">
        <f t="shared" si="0"/>
        <v>2500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  <c r="IV21" s="125"/>
    </row>
    <row r="22" s="81" customFormat="1" ht="19.5" customHeight="1" spans="1:256">
      <c r="A22" s="133" t="s">
        <v>74</v>
      </c>
      <c r="B22" s="135">
        <v>139.5</v>
      </c>
      <c r="C22" s="132">
        <v>840</v>
      </c>
      <c r="D22" s="130">
        <f t="shared" si="0"/>
        <v>700.5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</row>
    <row r="23" s="81" customFormat="1" ht="19.5" customHeight="1" spans="1:256">
      <c r="A23" s="133" t="s">
        <v>75</v>
      </c>
      <c r="B23" s="135">
        <v>3231.4</v>
      </c>
      <c r="C23" s="132">
        <v>3500</v>
      </c>
      <c r="D23" s="130">
        <f t="shared" si="0"/>
        <v>268.6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</row>
    <row r="24" s="81" customFormat="1" ht="19.5" customHeight="1" spans="1:256">
      <c r="A24" s="127" t="s">
        <v>76</v>
      </c>
      <c r="B24" s="135">
        <v>6000</v>
      </c>
      <c r="C24" s="132"/>
      <c r="D24" s="130">
        <f t="shared" si="0"/>
        <v>-6000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M24" s="125"/>
      <c r="FN24" s="125"/>
      <c r="FO24" s="125"/>
      <c r="FP24" s="125"/>
      <c r="FQ24" s="125"/>
      <c r="FR24" s="125"/>
      <c r="FS24" s="125"/>
      <c r="FT24" s="125"/>
      <c r="FU24" s="125"/>
      <c r="FV24" s="125"/>
      <c r="FW24" s="125"/>
      <c r="FX24" s="125"/>
      <c r="FY24" s="125"/>
      <c r="FZ24" s="125"/>
      <c r="GA24" s="125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  <c r="GN24" s="125"/>
      <c r="GO24" s="125"/>
      <c r="GP24" s="125"/>
      <c r="GQ24" s="125"/>
      <c r="GR24" s="125"/>
      <c r="GS24" s="125"/>
      <c r="GT24" s="125"/>
      <c r="GU24" s="125"/>
      <c r="GV24" s="125"/>
      <c r="GW24" s="125"/>
      <c r="GX24" s="125"/>
      <c r="GY24" s="125"/>
      <c r="GZ24" s="125"/>
      <c r="HA24" s="125"/>
      <c r="HB24" s="125"/>
      <c r="HC24" s="125"/>
      <c r="HD24" s="125"/>
      <c r="HE24" s="125"/>
      <c r="HF24" s="125"/>
      <c r="HG24" s="125"/>
      <c r="HH24" s="125"/>
      <c r="HI24" s="125"/>
      <c r="HJ24" s="125"/>
      <c r="HK24" s="125"/>
      <c r="HL24" s="125"/>
      <c r="HM24" s="125"/>
      <c r="HN24" s="125"/>
      <c r="HO24" s="125"/>
      <c r="HP24" s="125"/>
      <c r="HQ24" s="125"/>
      <c r="HR24" s="125"/>
      <c r="HS24" s="125"/>
      <c r="HT24" s="125"/>
      <c r="HU24" s="125"/>
      <c r="HV24" s="125"/>
      <c r="HW24" s="125"/>
      <c r="HX24" s="125"/>
      <c r="HY24" s="125"/>
      <c r="HZ24" s="125"/>
      <c r="IA24" s="125"/>
      <c r="IB24" s="125"/>
      <c r="IC24" s="125"/>
      <c r="ID24" s="125"/>
      <c r="IE24" s="125"/>
      <c r="IF24" s="125"/>
      <c r="IG24" s="125"/>
      <c r="IH24" s="125"/>
      <c r="II24" s="125"/>
      <c r="IJ24" s="125"/>
      <c r="IK24" s="125"/>
      <c r="IL24" s="125"/>
      <c r="IM24" s="125"/>
      <c r="IN24" s="125"/>
      <c r="IO24" s="125"/>
      <c r="IP24" s="125"/>
      <c r="IQ24" s="125"/>
      <c r="IR24" s="125"/>
      <c r="IS24" s="125"/>
      <c r="IT24" s="125"/>
      <c r="IU24" s="125"/>
      <c r="IV24" s="125"/>
    </row>
    <row r="25" s="81" customFormat="1" ht="19.5" customHeight="1" spans="1:256">
      <c r="A25" s="133" t="s">
        <v>77</v>
      </c>
      <c r="B25" s="135">
        <v>1275</v>
      </c>
      <c r="C25" s="132">
        <v>7673</v>
      </c>
      <c r="D25" s="130">
        <f t="shared" si="0"/>
        <v>6398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</row>
    <row r="26" s="81" customFormat="1" ht="19.5" customHeight="1" spans="1:256">
      <c r="A26" s="133" t="s">
        <v>78</v>
      </c>
      <c r="B26" s="135">
        <v>1169</v>
      </c>
      <c r="C26" s="132">
        <v>1169</v>
      </c>
      <c r="D26" s="130">
        <f t="shared" si="0"/>
        <v>0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  <c r="HB26" s="125"/>
      <c r="HC26" s="125"/>
      <c r="HD26" s="125"/>
      <c r="HE26" s="125"/>
      <c r="HF26" s="125"/>
      <c r="HG26" s="125"/>
      <c r="HH26" s="125"/>
      <c r="HI26" s="125"/>
      <c r="HJ26" s="125"/>
      <c r="HK26" s="125"/>
      <c r="HL26" s="125"/>
      <c r="HM26" s="125"/>
      <c r="HN26" s="125"/>
      <c r="HO26" s="125"/>
      <c r="HP26" s="125"/>
      <c r="HQ26" s="125"/>
      <c r="HR26" s="125"/>
      <c r="HS26" s="125"/>
      <c r="HT26" s="125"/>
      <c r="HU26" s="125"/>
      <c r="HV26" s="125"/>
      <c r="HW26" s="125"/>
      <c r="HX26" s="125"/>
      <c r="HY26" s="125"/>
      <c r="HZ26" s="125"/>
      <c r="IA26" s="125"/>
      <c r="IB26" s="125"/>
      <c r="IC26" s="125"/>
      <c r="ID26" s="125"/>
      <c r="IE26" s="125"/>
      <c r="IF26" s="125"/>
      <c r="IG26" s="125"/>
      <c r="IH26" s="125"/>
      <c r="II26" s="125"/>
      <c r="IJ26" s="125"/>
      <c r="IK26" s="125"/>
      <c r="IL26" s="125"/>
      <c r="IM26" s="125"/>
      <c r="IN26" s="125"/>
      <c r="IO26" s="125"/>
      <c r="IP26" s="125"/>
      <c r="IQ26" s="125"/>
      <c r="IR26" s="125"/>
      <c r="IS26" s="125"/>
      <c r="IT26" s="125"/>
      <c r="IU26" s="125"/>
      <c r="IV26" s="125"/>
    </row>
    <row r="27" s="81" customFormat="1" ht="19.5" customHeight="1" spans="1:256">
      <c r="A27" s="133" t="s">
        <v>79</v>
      </c>
      <c r="B27" s="135">
        <v>6045</v>
      </c>
      <c r="C27" s="136">
        <v>6045</v>
      </c>
      <c r="D27" s="130">
        <f t="shared" si="0"/>
        <v>0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</row>
    <row r="28" s="81" customFormat="1" ht="19.5" customHeight="1" spans="1:256">
      <c r="A28" s="133" t="s">
        <v>80</v>
      </c>
      <c r="B28" s="128">
        <v>50</v>
      </c>
      <c r="C28" s="136">
        <v>50</v>
      </c>
      <c r="D28" s="130">
        <f t="shared" si="0"/>
        <v>0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  <c r="HB28" s="125"/>
      <c r="HC28" s="125"/>
      <c r="HD28" s="125"/>
      <c r="HE28" s="125"/>
      <c r="HF28" s="125"/>
      <c r="HG28" s="125"/>
      <c r="HH28" s="125"/>
      <c r="HI28" s="125"/>
      <c r="HJ28" s="125"/>
      <c r="HK28" s="125"/>
      <c r="HL28" s="125"/>
      <c r="HM28" s="125"/>
      <c r="HN28" s="125"/>
      <c r="HO28" s="125"/>
      <c r="HP28" s="125"/>
      <c r="HQ28" s="125"/>
      <c r="HR28" s="125"/>
      <c r="HS28" s="125"/>
      <c r="HT28" s="125"/>
      <c r="HU28" s="125"/>
      <c r="HV28" s="125"/>
      <c r="HW28" s="125"/>
      <c r="HX28" s="125"/>
      <c r="HY28" s="125"/>
      <c r="HZ28" s="125"/>
      <c r="IA28" s="125"/>
      <c r="IB28" s="125"/>
      <c r="IC28" s="125"/>
      <c r="ID28" s="125"/>
      <c r="IE28" s="125"/>
      <c r="IF28" s="125"/>
      <c r="IG28" s="125"/>
      <c r="IH28" s="125"/>
      <c r="II28" s="125"/>
      <c r="IJ28" s="125"/>
      <c r="IK28" s="125"/>
      <c r="IL28" s="125"/>
      <c r="IM28" s="125"/>
      <c r="IN28" s="125"/>
      <c r="IO28" s="125"/>
      <c r="IP28" s="125"/>
      <c r="IQ28" s="125"/>
      <c r="IR28" s="125"/>
      <c r="IS28" s="125"/>
      <c r="IT28" s="125"/>
      <c r="IU28" s="125"/>
      <c r="IV28" s="125"/>
    </row>
    <row r="29" s="81" customFormat="1" ht="19.5" customHeight="1" spans="1:256">
      <c r="A29" s="137" t="s">
        <v>81</v>
      </c>
      <c r="B29" s="138">
        <f>SUM(B4:B28)</f>
        <v>845600</v>
      </c>
      <c r="C29" s="138">
        <f>SUM(C4:C28)</f>
        <v>893146</v>
      </c>
      <c r="D29" s="139">
        <f t="shared" si="0"/>
        <v>47545.9999999999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  <c r="HB29" s="125"/>
      <c r="HC29" s="125"/>
      <c r="HD29" s="125"/>
      <c r="HE29" s="125"/>
      <c r="HF29" s="125"/>
      <c r="HG29" s="125"/>
      <c r="HH29" s="125"/>
      <c r="HI29" s="125"/>
      <c r="HJ29" s="125"/>
      <c r="HK29" s="125"/>
      <c r="HL29" s="125"/>
      <c r="HM29" s="125"/>
      <c r="HN29" s="125"/>
      <c r="HO29" s="125"/>
      <c r="HP29" s="125"/>
      <c r="HQ29" s="125"/>
      <c r="HR29" s="125"/>
      <c r="HS29" s="125"/>
      <c r="HT29" s="125"/>
      <c r="HU29" s="125"/>
      <c r="HV29" s="125"/>
      <c r="HW29" s="125"/>
      <c r="HX29" s="125"/>
      <c r="HY29" s="125"/>
      <c r="HZ29" s="125"/>
      <c r="IA29" s="125"/>
      <c r="IB29" s="125"/>
      <c r="IC29" s="125"/>
      <c r="ID29" s="125"/>
      <c r="IE29" s="125"/>
      <c r="IF29" s="125"/>
      <c r="IG29" s="125"/>
      <c r="IH29" s="125"/>
      <c r="II29" s="125"/>
      <c r="IJ29" s="125"/>
      <c r="IK29" s="125"/>
      <c r="IL29" s="125"/>
      <c r="IM29" s="125"/>
      <c r="IN29" s="125"/>
      <c r="IO29" s="125"/>
      <c r="IP29" s="125"/>
      <c r="IQ29" s="125"/>
      <c r="IR29" s="125"/>
      <c r="IS29" s="125"/>
      <c r="IT29" s="125"/>
      <c r="IU29" s="125"/>
      <c r="IV29" s="125"/>
    </row>
    <row r="30" s="81" customFormat="1" ht="19.5" customHeight="1" spans="1:256">
      <c r="A30" s="140" t="s">
        <v>82</v>
      </c>
      <c r="B30" s="98">
        <f>SUM(B31:B32)</f>
        <v>46000</v>
      </c>
      <c r="C30" s="98">
        <f>SUM(C31:C32)</f>
        <v>46000</v>
      </c>
      <c r="D30" s="130">
        <f t="shared" si="0"/>
        <v>0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</row>
    <row r="31" s="81" customFormat="1" ht="19.5" customHeight="1" spans="1:256">
      <c r="A31" s="141" t="s">
        <v>83</v>
      </c>
      <c r="B31" s="128">
        <v>40000</v>
      </c>
      <c r="C31" s="128">
        <v>40000</v>
      </c>
      <c r="D31" s="130">
        <f t="shared" si="0"/>
        <v>0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5"/>
      <c r="GE31" s="125"/>
      <c r="GF31" s="125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/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/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/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</row>
    <row r="32" s="81" customFormat="1" ht="19.5" customHeight="1" spans="1:256">
      <c r="A32" s="141" t="s">
        <v>84</v>
      </c>
      <c r="B32" s="128">
        <v>6000</v>
      </c>
      <c r="C32" s="128">
        <v>6000</v>
      </c>
      <c r="D32" s="130">
        <f t="shared" si="0"/>
        <v>0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/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/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</row>
    <row r="33" s="119" customFormat="1" ht="19.5" customHeight="1" spans="1:256">
      <c r="A33" s="140" t="s">
        <v>85</v>
      </c>
      <c r="B33" s="138">
        <v>22900</v>
      </c>
      <c r="C33" s="98"/>
      <c r="D33" s="130">
        <f t="shared" si="0"/>
        <v>-22900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</row>
    <row r="34" s="81" customFormat="1" ht="19.5" customHeight="1" spans="1:256">
      <c r="A34" s="140" t="s">
        <v>86</v>
      </c>
      <c r="B34" s="128"/>
      <c r="C34" s="130"/>
      <c r="D34" s="130">
        <f t="shared" si="0"/>
        <v>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5"/>
      <c r="HG34" s="125"/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5"/>
      <c r="HV34" s="125"/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5"/>
      <c r="IK34" s="125"/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  <c r="IV34" s="125"/>
    </row>
    <row r="35" s="81" customFormat="1" ht="19.5" customHeight="1" spans="1:256">
      <c r="A35" s="140" t="s">
        <v>87</v>
      </c>
      <c r="B35" s="128"/>
      <c r="C35" s="142"/>
      <c r="D35" s="130">
        <f t="shared" si="0"/>
        <v>0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  <c r="HK35" s="125"/>
      <c r="HL35" s="125"/>
      <c r="HM35" s="125"/>
      <c r="HN35" s="125"/>
      <c r="HO35" s="125"/>
      <c r="HP35" s="125"/>
      <c r="HQ35" s="125"/>
      <c r="HR35" s="125"/>
      <c r="HS35" s="125"/>
      <c r="HT35" s="125"/>
      <c r="HU35" s="125"/>
      <c r="HV35" s="125"/>
      <c r="HW35" s="125"/>
      <c r="HX35" s="125"/>
      <c r="HY35" s="125"/>
      <c r="HZ35" s="125"/>
      <c r="IA35" s="125"/>
      <c r="IB35" s="125"/>
      <c r="IC35" s="125"/>
      <c r="ID35" s="125"/>
      <c r="IE35" s="125"/>
      <c r="IF35" s="125"/>
      <c r="IG35" s="125"/>
      <c r="IH35" s="125"/>
      <c r="II35" s="125"/>
      <c r="IJ35" s="125"/>
      <c r="IK35" s="125"/>
      <c r="IL35" s="125"/>
      <c r="IM35" s="125"/>
      <c r="IN35" s="125"/>
      <c r="IO35" s="125"/>
      <c r="IP35" s="125"/>
      <c r="IQ35" s="125"/>
      <c r="IR35" s="125"/>
      <c r="IS35" s="125"/>
      <c r="IT35" s="125"/>
      <c r="IU35" s="125"/>
      <c r="IV35" s="125"/>
    </row>
    <row r="36" s="81" customFormat="1" ht="19.5" customHeight="1" spans="1:256">
      <c r="A36" s="143" t="s">
        <v>88</v>
      </c>
      <c r="B36" s="98">
        <f>SUM(B29:B30)+B33</f>
        <v>914500</v>
      </c>
      <c r="C36" s="98">
        <f>SUM(C29:C30)+C33</f>
        <v>939146</v>
      </c>
      <c r="D36" s="139">
        <f t="shared" si="0"/>
        <v>24645.9999999999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5"/>
    </row>
  </sheetData>
  <mergeCells count="1">
    <mergeCell ref="A1:D1"/>
  </mergeCells>
  <printOptions horizontalCentered="1" verticalCentered="1"/>
  <pageMargins left="0.786805555555556" right="0.786805555555556" top="0.751388888888889" bottom="0.590277777777778" header="0.5" footer="0.5"/>
  <pageSetup paperSize="9" firstPageNumber="30" orientation="portrait" useFirstPageNumber="1" horizontalDpi="600" verticalDpi="600"/>
  <headerFooter alignWithMargins="0" scaleWithDoc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showZeros="0" workbookViewId="0">
      <pane ySplit="4" topLeftCell="A5" activePane="bottomLeft" state="frozen"/>
      <selection/>
      <selection pane="bottomLeft" activeCell="I21" sqref="I21"/>
    </sheetView>
  </sheetViews>
  <sheetFormatPr defaultColWidth="9" defaultRowHeight="14.25" outlineLevelCol="3"/>
  <cols>
    <col min="1" max="1" width="36.75" style="79" customWidth="1"/>
    <col min="2" max="3" width="11.25" style="79" customWidth="1"/>
    <col min="4" max="4" width="14.875" style="79" customWidth="1"/>
    <col min="5" max="16384" width="9" style="79"/>
  </cols>
  <sheetData>
    <row r="1" ht="40.5" customHeight="1" spans="1:4">
      <c r="A1" s="7" t="s">
        <v>89</v>
      </c>
      <c r="B1" s="7"/>
      <c r="C1" s="7"/>
      <c r="D1" s="7"/>
    </row>
    <row r="2" s="80" customFormat="1" ht="32.25" customHeight="1" spans="1:4">
      <c r="A2" s="102" t="s">
        <v>90</v>
      </c>
      <c r="B2" s="103"/>
      <c r="C2" s="103"/>
      <c r="D2" s="104" t="s">
        <v>13</v>
      </c>
    </row>
    <row r="3" ht="28.5" customHeight="1" spans="1:4">
      <c r="A3" s="105" t="s">
        <v>14</v>
      </c>
      <c r="B3" s="87" t="s">
        <v>15</v>
      </c>
      <c r="C3" s="87" t="s">
        <v>16</v>
      </c>
      <c r="D3" s="87" t="s">
        <v>17</v>
      </c>
    </row>
    <row r="4" ht="17.25" customHeight="1" spans="1:4">
      <c r="A4" s="106"/>
      <c r="B4" s="90"/>
      <c r="C4" s="90"/>
      <c r="D4" s="90"/>
    </row>
    <row r="5" s="80" customFormat="1" ht="31" customHeight="1" spans="1:4">
      <c r="A5" s="107" t="s">
        <v>91</v>
      </c>
      <c r="B5" s="108"/>
      <c r="C5" s="108"/>
      <c r="D5" s="109"/>
    </row>
    <row r="6" s="80" customFormat="1" ht="31" customHeight="1" spans="1:4">
      <c r="A6" s="107" t="s">
        <v>92</v>
      </c>
      <c r="B6" s="110"/>
      <c r="C6" s="110"/>
      <c r="D6" s="111"/>
    </row>
    <row r="7" s="80" customFormat="1" ht="31" customHeight="1" spans="1:4">
      <c r="A7" s="107" t="s">
        <v>93</v>
      </c>
      <c r="B7" s="110">
        <f>SUM(B8:B10)</f>
        <v>5000</v>
      </c>
      <c r="C7" s="110">
        <v>21331</v>
      </c>
      <c r="D7" s="110">
        <f>C7-B7</f>
        <v>16331</v>
      </c>
    </row>
    <row r="8" s="80" customFormat="1" ht="31" customHeight="1" spans="1:4">
      <c r="A8" s="107" t="s">
        <v>94</v>
      </c>
      <c r="B8" s="112"/>
      <c r="C8" s="112"/>
      <c r="D8" s="110">
        <f t="shared" ref="D8:D23" si="0">C8-B8</f>
        <v>0</v>
      </c>
    </row>
    <row r="9" s="80" customFormat="1" ht="31" customHeight="1" spans="1:4">
      <c r="A9" s="107" t="s">
        <v>95</v>
      </c>
      <c r="B9" s="112"/>
      <c r="C9" s="112"/>
      <c r="D9" s="110">
        <f t="shared" si="0"/>
        <v>0</v>
      </c>
    </row>
    <row r="10" s="80" customFormat="1" ht="31" customHeight="1" spans="1:4">
      <c r="A10" s="107" t="s">
        <v>96</v>
      </c>
      <c r="B10" s="112">
        <v>5000</v>
      </c>
      <c r="C10" s="112">
        <v>21331</v>
      </c>
      <c r="D10" s="110">
        <f t="shared" si="0"/>
        <v>16331</v>
      </c>
    </row>
    <row r="11" s="80" customFormat="1" ht="31" customHeight="1" spans="1:4">
      <c r="A11" s="107" t="s">
        <v>97</v>
      </c>
      <c r="B11" s="112"/>
      <c r="C11" s="112"/>
      <c r="D11" s="110">
        <f t="shared" si="0"/>
        <v>0</v>
      </c>
    </row>
    <row r="12" s="80" customFormat="1" ht="31" customHeight="1" spans="1:4">
      <c r="A12" s="107" t="s">
        <v>98</v>
      </c>
      <c r="B12" s="112"/>
      <c r="C12" s="112"/>
      <c r="D12" s="110">
        <f t="shared" si="0"/>
        <v>0</v>
      </c>
    </row>
    <row r="13" s="80" customFormat="1" ht="31" customHeight="1" spans="1:4">
      <c r="A13" s="107" t="s">
        <v>99</v>
      </c>
      <c r="B13" s="112"/>
      <c r="C13" s="112"/>
      <c r="D13" s="110">
        <f t="shared" si="0"/>
        <v>0</v>
      </c>
    </row>
    <row r="14" s="80" customFormat="1" ht="31" customHeight="1" spans="1:4">
      <c r="A14" s="107" t="s">
        <v>100</v>
      </c>
      <c r="B14" s="112"/>
      <c r="C14" s="112"/>
      <c r="D14" s="110">
        <f t="shared" si="0"/>
        <v>0</v>
      </c>
    </row>
    <row r="15" s="80" customFormat="1" ht="31" customHeight="1" spans="1:4">
      <c r="A15" s="107" t="s">
        <v>101</v>
      </c>
      <c r="B15" s="112"/>
      <c r="C15" s="112"/>
      <c r="D15" s="110">
        <f t="shared" si="0"/>
        <v>0</v>
      </c>
    </row>
    <row r="16" s="80" customFormat="1" ht="31" customHeight="1" spans="1:4">
      <c r="A16" s="113" t="s">
        <v>102</v>
      </c>
      <c r="B16" s="114">
        <f>B5+B6+B7+B11+B12+B13+B14+B15</f>
        <v>5000</v>
      </c>
      <c r="C16" s="114">
        <f>C5+C6+C7+C11+C12+C13+C14+C15</f>
        <v>21331</v>
      </c>
      <c r="D16" s="115">
        <f t="shared" si="0"/>
        <v>16331</v>
      </c>
    </row>
    <row r="17" s="81" customFormat="1" ht="31" customHeight="1" spans="1:4">
      <c r="A17" s="107" t="s">
        <v>103</v>
      </c>
      <c r="B17" s="100">
        <v>2365</v>
      </c>
      <c r="C17" s="116">
        <v>2334</v>
      </c>
      <c r="D17" s="110">
        <f t="shared" si="0"/>
        <v>-31</v>
      </c>
    </row>
    <row r="18" s="81" customFormat="1" ht="31" customHeight="1" spans="1:4">
      <c r="A18" s="107" t="s">
        <v>104</v>
      </c>
      <c r="B18" s="100">
        <v>1466</v>
      </c>
      <c r="C18" s="116">
        <v>1466</v>
      </c>
      <c r="D18" s="110">
        <f t="shared" si="0"/>
        <v>0</v>
      </c>
    </row>
    <row r="19" s="81" customFormat="1" ht="31" customHeight="1" spans="1:4">
      <c r="A19" s="117" t="s">
        <v>105</v>
      </c>
      <c r="B19" s="100">
        <v>22900</v>
      </c>
      <c r="C19" s="116"/>
      <c r="D19" s="110">
        <f t="shared" si="0"/>
        <v>-22900</v>
      </c>
    </row>
    <row r="20" s="81" customFormat="1" ht="31" customHeight="1" spans="1:4">
      <c r="A20" s="118" t="s">
        <v>106</v>
      </c>
      <c r="B20" s="100">
        <v>22900</v>
      </c>
      <c r="C20" s="116"/>
      <c r="D20" s="110">
        <f t="shared" si="0"/>
        <v>-22900</v>
      </c>
    </row>
    <row r="21" s="81" customFormat="1" ht="31" customHeight="1" spans="1:4">
      <c r="A21" s="107" t="s">
        <v>107</v>
      </c>
      <c r="B21" s="100"/>
      <c r="C21" s="116">
        <v>31800</v>
      </c>
      <c r="D21" s="110">
        <f t="shared" si="0"/>
        <v>31800</v>
      </c>
    </row>
    <row r="22" s="81" customFormat="1" ht="31" customHeight="1" spans="1:4">
      <c r="A22" s="107" t="s">
        <v>108</v>
      </c>
      <c r="B22" s="100"/>
      <c r="C22" s="116">
        <v>18951</v>
      </c>
      <c r="D22" s="110">
        <f t="shared" si="0"/>
        <v>18951</v>
      </c>
    </row>
    <row r="23" s="81" customFormat="1" ht="31" customHeight="1" spans="1:4">
      <c r="A23" s="113" t="s">
        <v>52</v>
      </c>
      <c r="B23" s="97">
        <f>B17+B22+B16+B18+B19+B21</f>
        <v>31731</v>
      </c>
      <c r="C23" s="97">
        <f>C17+C22+C16+C18+C19+C21</f>
        <v>75882</v>
      </c>
      <c r="D23" s="115">
        <f t="shared" si="0"/>
        <v>44151</v>
      </c>
    </row>
  </sheetData>
  <mergeCells count="5">
    <mergeCell ref="A1:D1"/>
    <mergeCell ref="A3:A4"/>
    <mergeCell ref="B3:B4"/>
    <mergeCell ref="C3:C4"/>
    <mergeCell ref="D3:D4"/>
  </mergeCells>
  <printOptions horizontalCentered="1" verticalCentered="1"/>
  <pageMargins left="0.751388888888889" right="0.751388888888889" top="0.641666666666667" bottom="0.4875" header="0.420833333333333" footer="0.369444444444444"/>
  <pageSetup paperSize="9" firstPageNumber="60" orientation="portrait" useFirstPageNumber="1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1"/>
  <sheetViews>
    <sheetView showZeros="0" topLeftCell="A10" workbookViewId="0">
      <selection activeCell="G19" sqref="G19"/>
    </sheetView>
  </sheetViews>
  <sheetFormatPr defaultColWidth="9" defaultRowHeight="14.25"/>
  <cols>
    <col min="1" max="1" width="46.5" style="82" customWidth="1"/>
    <col min="2" max="2" width="7.875" style="82" customWidth="1"/>
    <col min="3" max="3" width="10.75" style="82" customWidth="1"/>
    <col min="4" max="4" width="14.5" style="82" customWidth="1"/>
    <col min="5" max="255" width="9" style="79"/>
  </cols>
  <sheetData>
    <row r="1" s="79" customFormat="1" ht="30" customHeight="1" spans="1:4">
      <c r="A1" s="7" t="s">
        <v>109</v>
      </c>
      <c r="B1" s="7"/>
      <c r="C1" s="7"/>
      <c r="D1" s="7"/>
    </row>
    <row r="2" s="80" customFormat="1" ht="18.75" customHeight="1" spans="1:4">
      <c r="A2" s="83" t="s">
        <v>110</v>
      </c>
      <c r="B2" s="83"/>
      <c r="C2" s="83"/>
      <c r="D2" s="84" t="s">
        <v>13</v>
      </c>
    </row>
    <row r="3" s="79" customFormat="1" ht="19" customHeight="1" spans="1:4">
      <c r="A3" s="85" t="s">
        <v>55</v>
      </c>
      <c r="B3" s="86" t="s">
        <v>15</v>
      </c>
      <c r="C3" s="87" t="s">
        <v>16</v>
      </c>
      <c r="D3" s="87" t="s">
        <v>17</v>
      </c>
    </row>
    <row r="4" s="79" customFormat="1" ht="19" customHeight="1" spans="1:4">
      <c r="A4" s="88"/>
      <c r="B4" s="89"/>
      <c r="C4" s="90"/>
      <c r="D4" s="90"/>
    </row>
    <row r="5" s="80" customFormat="1" ht="32" customHeight="1" spans="1:4">
      <c r="A5" s="91" t="s">
        <v>111</v>
      </c>
      <c r="B5" s="92">
        <v>35</v>
      </c>
      <c r="C5" s="92">
        <v>5</v>
      </c>
      <c r="D5" s="93">
        <f>C5-B5</f>
        <v>-30</v>
      </c>
    </row>
    <row r="6" s="80" customFormat="1" ht="32" customHeight="1" spans="1:4">
      <c r="A6" s="91" t="s">
        <v>112</v>
      </c>
      <c r="B6" s="92">
        <v>258</v>
      </c>
      <c r="C6" s="92">
        <v>264</v>
      </c>
      <c r="D6" s="93">
        <f t="shared" ref="D6:D21" si="0">C6-B6</f>
        <v>6</v>
      </c>
    </row>
    <row r="7" s="80" customFormat="1" ht="32" customHeight="1" spans="1:4">
      <c r="A7" s="91" t="s">
        <v>113</v>
      </c>
      <c r="B7" s="92">
        <v>95</v>
      </c>
      <c r="C7" s="92">
        <v>32085</v>
      </c>
      <c r="D7" s="93">
        <f t="shared" si="0"/>
        <v>31990</v>
      </c>
    </row>
    <row r="8" s="80" customFormat="1" ht="32" customHeight="1" spans="1:4">
      <c r="A8" s="91" t="s">
        <v>114</v>
      </c>
      <c r="B8" s="92"/>
      <c r="C8" s="92"/>
      <c r="D8" s="93">
        <f t="shared" si="0"/>
        <v>0</v>
      </c>
    </row>
    <row r="9" s="80" customFormat="1" ht="32" customHeight="1" spans="1:4">
      <c r="A9" s="91" t="s">
        <v>115</v>
      </c>
      <c r="B9" s="92"/>
      <c r="C9" s="92"/>
      <c r="D9" s="93">
        <f t="shared" si="0"/>
        <v>0</v>
      </c>
    </row>
    <row r="10" s="81" customFormat="1" ht="32" customHeight="1" spans="1:255">
      <c r="A10" s="94" t="s">
        <v>116</v>
      </c>
      <c r="B10" s="92"/>
      <c r="C10" s="92"/>
      <c r="D10" s="93">
        <f t="shared" si="0"/>
        <v>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</row>
    <row r="11" s="81" customFormat="1" ht="32" customHeight="1" spans="1:255">
      <c r="A11" s="91" t="s">
        <v>117</v>
      </c>
      <c r="B11" s="92">
        <v>3538</v>
      </c>
      <c r="C11" s="92">
        <v>3431</v>
      </c>
      <c r="D11" s="93">
        <f t="shared" si="0"/>
        <v>-107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</row>
    <row r="12" s="80" customFormat="1" ht="32" customHeight="1" spans="1:4">
      <c r="A12" s="91" t="s">
        <v>118</v>
      </c>
      <c r="B12" s="92">
        <v>22900</v>
      </c>
      <c r="C12" s="92">
        <v>16529</v>
      </c>
      <c r="D12" s="93">
        <f t="shared" si="0"/>
        <v>-6371</v>
      </c>
    </row>
    <row r="13" s="80" customFormat="1" ht="32" customHeight="1" spans="1:4">
      <c r="A13" s="91" t="s">
        <v>119</v>
      </c>
      <c r="B13" s="92">
        <v>4900</v>
      </c>
      <c r="C13" s="95">
        <v>4517</v>
      </c>
      <c r="D13" s="93">
        <f t="shared" si="0"/>
        <v>-383</v>
      </c>
    </row>
    <row r="14" s="80" customFormat="1" ht="32" customHeight="1" spans="1:4">
      <c r="A14" s="91" t="s">
        <v>120</v>
      </c>
      <c r="B14" s="95">
        <v>5</v>
      </c>
      <c r="C14" s="92"/>
      <c r="D14" s="93">
        <f t="shared" si="0"/>
        <v>-5</v>
      </c>
    </row>
    <row r="15" s="80" customFormat="1" ht="32" customHeight="1" spans="1:4">
      <c r="A15" s="91" t="s">
        <v>121</v>
      </c>
      <c r="B15" s="92"/>
      <c r="C15" s="92">
        <v>19051</v>
      </c>
      <c r="D15" s="93">
        <f t="shared" si="0"/>
        <v>19051</v>
      </c>
    </row>
    <row r="16" s="80" customFormat="1" ht="32" customHeight="1" spans="1:4">
      <c r="A16" s="91"/>
      <c r="B16" s="92"/>
      <c r="C16" s="92"/>
      <c r="D16" s="93">
        <f t="shared" si="0"/>
        <v>0</v>
      </c>
    </row>
    <row r="17" s="80" customFormat="1" ht="32" customHeight="1" spans="1:4">
      <c r="A17" s="96" t="s">
        <v>122</v>
      </c>
      <c r="B17" s="97">
        <f>SUM(B5:B16)</f>
        <v>31731</v>
      </c>
      <c r="C17" s="97">
        <f>SUM(C5:C16)</f>
        <v>75882</v>
      </c>
      <c r="D17" s="98">
        <f t="shared" si="0"/>
        <v>44151</v>
      </c>
    </row>
    <row r="18" s="80" customFormat="1" ht="32" customHeight="1" spans="1:4">
      <c r="A18" s="99" t="s">
        <v>123</v>
      </c>
      <c r="B18" s="100"/>
      <c r="C18" s="101"/>
      <c r="D18" s="93">
        <f t="shared" si="0"/>
        <v>0</v>
      </c>
    </row>
    <row r="19" s="80" customFormat="1" ht="32" customHeight="1" spans="1:4">
      <c r="A19" s="99" t="s">
        <v>85</v>
      </c>
      <c r="B19" s="100"/>
      <c r="C19" s="101"/>
      <c r="D19" s="93">
        <f t="shared" si="0"/>
        <v>0</v>
      </c>
    </row>
    <row r="20" s="80" customFormat="1" ht="32" customHeight="1" spans="1:4">
      <c r="A20" s="99" t="s">
        <v>124</v>
      </c>
      <c r="B20" s="100"/>
      <c r="C20" s="101"/>
      <c r="D20" s="93">
        <f t="shared" si="0"/>
        <v>0</v>
      </c>
    </row>
    <row r="21" s="80" customFormat="1" ht="32" customHeight="1" spans="1:4">
      <c r="A21" s="96" t="s">
        <v>88</v>
      </c>
      <c r="B21" s="97">
        <f>B17</f>
        <v>31731</v>
      </c>
      <c r="C21" s="97">
        <f>C17</f>
        <v>75882</v>
      </c>
      <c r="D21" s="98">
        <f t="shared" si="0"/>
        <v>44151</v>
      </c>
    </row>
  </sheetData>
  <mergeCells count="5">
    <mergeCell ref="A1:D1"/>
    <mergeCell ref="A3:A4"/>
    <mergeCell ref="B3:B4"/>
    <mergeCell ref="C3:C4"/>
    <mergeCell ref="D3:D4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F5" sqref="F5"/>
    </sheetView>
  </sheetViews>
  <sheetFormatPr defaultColWidth="9.125" defaultRowHeight="14.25" outlineLevelCol="4"/>
  <cols>
    <col min="1" max="1" width="29.5916666666667" style="54" customWidth="1"/>
    <col min="2" max="4" width="16.75" style="56" customWidth="1"/>
    <col min="5" max="5" width="12.375" style="70" customWidth="1"/>
    <col min="6" max="251" width="9.125" style="54" customWidth="1"/>
    <col min="252" max="16384" width="9.125" style="54"/>
  </cols>
  <sheetData>
    <row r="1" s="54" customFormat="1" ht="48" customHeight="1" spans="1:5">
      <c r="A1" s="7" t="s">
        <v>125</v>
      </c>
      <c r="B1" s="7"/>
      <c r="C1" s="7"/>
      <c r="D1" s="7"/>
      <c r="E1" s="71"/>
    </row>
    <row r="2" s="54" customFormat="1" ht="37" customHeight="1" spans="1:5">
      <c r="A2" s="57" t="s">
        <v>126</v>
      </c>
      <c r="B2" s="57"/>
      <c r="C2" s="57"/>
      <c r="D2" s="57"/>
      <c r="E2" s="72"/>
    </row>
    <row r="3" s="54" customFormat="1" ht="41" customHeight="1" spans="1:4">
      <c r="A3" s="73" t="s">
        <v>127</v>
      </c>
      <c r="B3" s="58" t="s">
        <v>15</v>
      </c>
      <c r="C3" s="58" t="s">
        <v>128</v>
      </c>
      <c r="D3" s="59" t="s">
        <v>17</v>
      </c>
    </row>
    <row r="4" s="54" customFormat="1" ht="41" customHeight="1" spans="1:4">
      <c r="A4" s="74" t="s">
        <v>129</v>
      </c>
      <c r="B4" s="61">
        <v>2000</v>
      </c>
      <c r="C4" s="61">
        <v>11824</v>
      </c>
      <c r="D4" s="75">
        <f>C4-B4</f>
        <v>9824</v>
      </c>
    </row>
    <row r="5" s="54" customFormat="1" ht="41" customHeight="1" spans="1:4">
      <c r="A5" s="74" t="s">
        <v>130</v>
      </c>
      <c r="B5" s="61">
        <v>3500</v>
      </c>
      <c r="C5" s="61"/>
      <c r="D5" s="75">
        <f>C5-B5</f>
        <v>-3500</v>
      </c>
    </row>
    <row r="6" s="54" customFormat="1" ht="41" customHeight="1" spans="1:4">
      <c r="A6" s="74" t="s">
        <v>131</v>
      </c>
      <c r="B6" s="66"/>
      <c r="C6" s="66"/>
      <c r="D6" s="76"/>
    </row>
    <row r="7" s="54" customFormat="1" ht="41" customHeight="1" spans="1:4">
      <c r="A7" s="74" t="s">
        <v>132</v>
      </c>
      <c r="B7" s="66"/>
      <c r="C7" s="66"/>
      <c r="D7" s="76"/>
    </row>
    <row r="8" s="54" customFormat="1" ht="41" customHeight="1" spans="1:4">
      <c r="A8" s="74" t="s">
        <v>133</v>
      </c>
      <c r="B8" s="66"/>
      <c r="C8" s="66"/>
      <c r="D8" s="76"/>
    </row>
    <row r="9" s="54" customFormat="1" ht="41" customHeight="1" spans="1:4">
      <c r="A9" s="74"/>
      <c r="B9" s="66"/>
      <c r="C9" s="66"/>
      <c r="D9" s="76"/>
    </row>
    <row r="10" s="69" customFormat="1" ht="41" customHeight="1" spans="1:4">
      <c r="A10" s="73" t="s">
        <v>134</v>
      </c>
      <c r="B10" s="66">
        <f>SUM(B4:B9)</f>
        <v>5500</v>
      </c>
      <c r="C10" s="66">
        <f>SUM(C4:C9)</f>
        <v>11824</v>
      </c>
      <c r="D10" s="77">
        <f>C10-B10</f>
        <v>6324</v>
      </c>
    </row>
    <row r="11" s="54" customFormat="1" ht="41" customHeight="1" spans="1:4">
      <c r="A11" s="74" t="s">
        <v>41</v>
      </c>
      <c r="B11" s="66"/>
      <c r="C11" s="66"/>
      <c r="D11" s="78"/>
    </row>
    <row r="12" s="54" customFormat="1" ht="41" customHeight="1" spans="1:4">
      <c r="A12" s="74" t="s">
        <v>103</v>
      </c>
      <c r="B12" s="66"/>
      <c r="C12" s="66"/>
      <c r="D12" s="78"/>
    </row>
    <row r="13" s="54" customFormat="1" ht="41" customHeight="1" spans="1:4">
      <c r="A13" s="74" t="s">
        <v>135</v>
      </c>
      <c r="B13" s="66"/>
      <c r="C13" s="66"/>
      <c r="D13" s="78"/>
    </row>
    <row r="14" s="54" customFormat="1" ht="41" customHeight="1" spans="1:4">
      <c r="A14" s="74"/>
      <c r="B14" s="66"/>
      <c r="C14" s="66"/>
      <c r="D14" s="78"/>
    </row>
    <row r="15" s="69" customFormat="1" ht="41" customHeight="1" spans="1:4">
      <c r="A15" s="73" t="s">
        <v>136</v>
      </c>
      <c r="B15" s="66">
        <f>B10+B11</f>
        <v>5500</v>
      </c>
      <c r="C15" s="66">
        <f>C10+C11</f>
        <v>11824</v>
      </c>
      <c r="D15" s="66">
        <f>D10+D11</f>
        <v>6324</v>
      </c>
    </row>
  </sheetData>
  <mergeCells count="2">
    <mergeCell ref="A1:D1"/>
    <mergeCell ref="A2:D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D11" sqref="D11"/>
    </sheetView>
  </sheetViews>
  <sheetFormatPr defaultColWidth="9.125" defaultRowHeight="14.25" outlineLevelCol="3"/>
  <cols>
    <col min="1" max="1" width="35.0166666666667" style="54" customWidth="1"/>
    <col min="2" max="2" width="13.95" style="56" customWidth="1"/>
    <col min="3" max="3" width="12.9583333333333" style="56" customWidth="1"/>
    <col min="4" max="4" width="15.1333333333333" style="54" customWidth="1"/>
    <col min="5" max="250" width="9.125" style="54" customWidth="1"/>
    <col min="251" max="16384" width="9.125" style="54"/>
  </cols>
  <sheetData>
    <row r="1" s="54" customFormat="1" ht="48" customHeight="1" spans="1:4">
      <c r="A1" s="7" t="s">
        <v>137</v>
      </c>
      <c r="B1" s="7"/>
      <c r="C1" s="7"/>
      <c r="D1" s="7"/>
    </row>
    <row r="2" s="55" customFormat="1" ht="30" customHeight="1" spans="1:4">
      <c r="A2" s="57" t="s">
        <v>138</v>
      </c>
      <c r="B2" s="57"/>
      <c r="C2" s="57"/>
      <c r="D2" s="57"/>
    </row>
    <row r="3" s="55" customFormat="1" ht="42" customHeight="1" spans="1:4">
      <c r="A3" s="58" t="s">
        <v>139</v>
      </c>
      <c r="B3" s="58" t="s">
        <v>15</v>
      </c>
      <c r="C3" s="58" t="s">
        <v>128</v>
      </c>
      <c r="D3" s="59" t="s">
        <v>140</v>
      </c>
    </row>
    <row r="4" s="55" customFormat="1" ht="42" customHeight="1" spans="1:4">
      <c r="A4" s="60" t="s">
        <v>141</v>
      </c>
      <c r="B4" s="61"/>
      <c r="C4" s="61"/>
      <c r="D4" s="62"/>
    </row>
    <row r="5" s="55" customFormat="1" ht="42" customHeight="1" spans="1:4">
      <c r="A5" s="60" t="s">
        <v>142</v>
      </c>
      <c r="B5" s="61">
        <v>5500</v>
      </c>
      <c r="C5" s="61">
        <v>11824</v>
      </c>
      <c r="D5" s="63"/>
    </row>
    <row r="6" s="55" customFormat="1" ht="42" customHeight="1" spans="1:4">
      <c r="A6" s="60" t="s">
        <v>143</v>
      </c>
      <c r="B6" s="61"/>
      <c r="C6" s="61"/>
      <c r="D6" s="63"/>
    </row>
    <row r="7" s="55" customFormat="1" ht="42" customHeight="1" spans="1:4">
      <c r="A7" s="64" t="s">
        <v>144</v>
      </c>
      <c r="B7" s="61"/>
      <c r="C7" s="61"/>
      <c r="D7" s="63"/>
    </row>
    <row r="8" s="55" customFormat="1" ht="42" customHeight="1" spans="1:4">
      <c r="A8" s="64" t="s">
        <v>145</v>
      </c>
      <c r="B8" s="61"/>
      <c r="C8" s="61"/>
      <c r="D8" s="63"/>
    </row>
    <row r="9" s="55" customFormat="1" ht="42" customHeight="1" spans="1:4">
      <c r="A9" s="64"/>
      <c r="B9" s="61"/>
      <c r="C9" s="61"/>
      <c r="D9" s="61"/>
    </row>
    <row r="10" s="55" customFormat="1" ht="42" customHeight="1" spans="1:4">
      <c r="A10" s="65" t="s">
        <v>146</v>
      </c>
      <c r="B10" s="66">
        <f>SUM(B4:B9)</f>
        <v>5500</v>
      </c>
      <c r="C10" s="66">
        <v>11824</v>
      </c>
      <c r="D10" s="63"/>
    </row>
    <row r="11" s="55" customFormat="1" ht="42" customHeight="1" spans="1:4">
      <c r="A11" s="64" t="s">
        <v>147</v>
      </c>
      <c r="B11" s="66"/>
      <c r="C11" s="66"/>
      <c r="D11" s="63"/>
    </row>
    <row r="12" s="55" customFormat="1" ht="42" customHeight="1" spans="1:4">
      <c r="A12" s="64" t="s">
        <v>148</v>
      </c>
      <c r="B12" s="66"/>
      <c r="C12" s="66"/>
      <c r="D12" s="63"/>
    </row>
    <row r="13" s="55" customFormat="1" ht="42" customHeight="1" spans="1:4">
      <c r="A13" s="64" t="s">
        <v>149</v>
      </c>
      <c r="B13" s="66"/>
      <c r="C13" s="66"/>
      <c r="D13" s="63"/>
    </row>
    <row r="14" s="55" customFormat="1" ht="42" customHeight="1" spans="1:4">
      <c r="A14" s="64"/>
      <c r="B14" s="66"/>
      <c r="C14" s="66"/>
      <c r="D14" s="61"/>
    </row>
    <row r="15" s="55" customFormat="1" ht="41" customHeight="1" spans="1:4">
      <c r="A15" s="65" t="s">
        <v>150</v>
      </c>
      <c r="B15" s="66">
        <f>B11+B10+B13</f>
        <v>5500</v>
      </c>
      <c r="C15" s="67">
        <v>11824</v>
      </c>
      <c r="D15" s="68"/>
    </row>
  </sheetData>
  <mergeCells count="2">
    <mergeCell ref="A1:D1"/>
    <mergeCell ref="A2:D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C20" sqref="C20"/>
    </sheetView>
  </sheetViews>
  <sheetFormatPr defaultColWidth="9" defaultRowHeight="13.5"/>
  <cols>
    <col min="1" max="1" width="15.0416666666667" style="29" customWidth="1"/>
    <col min="2" max="2" width="25.15" style="29" customWidth="1"/>
    <col min="3" max="3" width="16.125" style="29" customWidth="1"/>
    <col min="4" max="4" width="12.775" style="29" customWidth="1"/>
    <col min="5" max="5" width="11.6416666666667" style="29" customWidth="1"/>
    <col min="6" max="6" width="12.625" style="29" customWidth="1"/>
    <col min="7" max="7" width="16.65" style="2" customWidth="1"/>
    <col min="8" max="8" width="9.83333333333333" style="2" customWidth="1"/>
    <col min="9" max="9" width="9.06666666666667" style="6" customWidth="1"/>
    <col min="10" max="16384" width="9" style="2"/>
  </cols>
  <sheetData>
    <row r="1" s="44" customFormat="1" ht="32" customHeight="1" spans="1:9">
      <c r="A1" s="47" t="s">
        <v>151</v>
      </c>
      <c r="B1" s="1"/>
      <c r="C1" s="1"/>
      <c r="D1" s="1"/>
      <c r="E1" s="1"/>
      <c r="F1" s="1"/>
      <c r="I1" s="47"/>
    </row>
    <row r="2" s="2" customFormat="1" ht="32" customHeight="1" spans="1:9">
      <c r="A2" s="7" t="s">
        <v>152</v>
      </c>
      <c r="B2" s="7"/>
      <c r="C2" s="7"/>
      <c r="D2" s="7"/>
      <c r="E2" s="7"/>
      <c r="F2" s="7"/>
      <c r="G2" s="7"/>
      <c r="H2" s="7"/>
      <c r="I2" s="7"/>
    </row>
    <row r="3" s="44" customFormat="1" ht="32" customHeight="1" spans="1:9">
      <c r="A3" s="47"/>
      <c r="B3" s="47"/>
      <c r="C3" s="47"/>
      <c r="D3" s="47"/>
      <c r="E3" s="47"/>
      <c r="F3" s="47"/>
      <c r="I3" s="52" t="s">
        <v>13</v>
      </c>
    </row>
    <row r="4" s="44" customFormat="1" ht="32" customHeight="1" spans="1:9">
      <c r="A4" s="8" t="s">
        <v>153</v>
      </c>
      <c r="B4" s="8" t="s">
        <v>154</v>
      </c>
      <c r="C4" s="9" t="s">
        <v>155</v>
      </c>
      <c r="D4" s="10"/>
      <c r="E4" s="11"/>
      <c r="F4" s="8" t="s">
        <v>156</v>
      </c>
      <c r="G4" s="8"/>
      <c r="H4" s="8" t="s">
        <v>157</v>
      </c>
      <c r="I4" s="24" t="s">
        <v>158</v>
      </c>
    </row>
    <row r="5" s="44" customFormat="1" ht="32" customHeight="1" spans="1:9">
      <c r="A5" s="8"/>
      <c r="B5" s="8"/>
      <c r="C5" s="8" t="s">
        <v>159</v>
      </c>
      <c r="D5" s="8" t="s">
        <v>160</v>
      </c>
      <c r="E5" s="8" t="s">
        <v>161</v>
      </c>
      <c r="F5" s="8" t="s">
        <v>159</v>
      </c>
      <c r="G5" s="8" t="s">
        <v>162</v>
      </c>
      <c r="H5" s="8"/>
      <c r="I5" s="24"/>
    </row>
    <row r="6" s="45" customFormat="1" ht="32" customHeight="1" spans="1:9">
      <c r="A6" s="8" t="s">
        <v>163</v>
      </c>
      <c r="B6" s="8"/>
      <c r="C6" s="8"/>
      <c r="D6" s="8">
        <f t="shared" ref="D6:G6" si="0">SUM(D7:D13)</f>
        <v>10862</v>
      </c>
      <c r="E6" s="8">
        <f t="shared" si="0"/>
        <v>-10862</v>
      </c>
      <c r="F6" s="8"/>
      <c r="G6" s="48">
        <f t="shared" si="0"/>
        <v>10862</v>
      </c>
      <c r="H6" s="49"/>
      <c r="I6" s="53"/>
    </row>
    <row r="7" s="46" customFormat="1" ht="32" customHeight="1" spans="1:9">
      <c r="A7" s="15" t="s">
        <v>164</v>
      </c>
      <c r="B7" s="20" t="s">
        <v>165</v>
      </c>
      <c r="C7" s="20" t="s">
        <v>166</v>
      </c>
      <c r="D7" s="50">
        <v>1000</v>
      </c>
      <c r="E7" s="50">
        <f t="shared" ref="E7:E13" si="1">0-D7</f>
        <v>-1000</v>
      </c>
      <c r="F7" s="20" t="s">
        <v>166</v>
      </c>
      <c r="G7" s="50">
        <v>1000</v>
      </c>
      <c r="H7" s="16"/>
      <c r="I7" s="53"/>
    </row>
    <row r="8" s="46" customFormat="1" ht="32" customHeight="1" spans="1:9">
      <c r="A8" s="15" t="s">
        <v>167</v>
      </c>
      <c r="B8" s="19" t="s">
        <v>168</v>
      </c>
      <c r="C8" s="19" t="s">
        <v>169</v>
      </c>
      <c r="D8" s="50">
        <v>600</v>
      </c>
      <c r="E8" s="50">
        <f t="shared" si="1"/>
        <v>-600</v>
      </c>
      <c r="F8" s="19" t="s">
        <v>169</v>
      </c>
      <c r="G8" s="50">
        <v>600</v>
      </c>
      <c r="H8" s="51"/>
      <c r="I8" s="53"/>
    </row>
    <row r="9" s="46" customFormat="1" ht="32" customHeight="1" spans="1:9">
      <c r="A9" s="15"/>
      <c r="B9" s="19" t="s">
        <v>170</v>
      </c>
      <c r="C9" s="19" t="s">
        <v>169</v>
      </c>
      <c r="D9" s="50">
        <v>1000</v>
      </c>
      <c r="E9" s="50">
        <f t="shared" si="1"/>
        <v>-1000</v>
      </c>
      <c r="F9" s="19" t="s">
        <v>169</v>
      </c>
      <c r="G9" s="50">
        <v>1000</v>
      </c>
      <c r="H9" s="51"/>
      <c r="I9" s="53"/>
    </row>
    <row r="10" s="46" customFormat="1" ht="32" customHeight="1" spans="1:9">
      <c r="A10" s="15"/>
      <c r="B10" s="19" t="s">
        <v>171</v>
      </c>
      <c r="C10" s="19" t="s">
        <v>169</v>
      </c>
      <c r="D10" s="50">
        <v>1000</v>
      </c>
      <c r="E10" s="50">
        <f t="shared" si="1"/>
        <v>-1000</v>
      </c>
      <c r="F10" s="19" t="s">
        <v>169</v>
      </c>
      <c r="G10" s="50">
        <v>1000</v>
      </c>
      <c r="H10" s="51"/>
      <c r="I10" s="53"/>
    </row>
    <row r="11" s="46" customFormat="1" ht="32" customHeight="1" spans="1:9">
      <c r="A11" s="15"/>
      <c r="B11" s="19" t="s">
        <v>172</v>
      </c>
      <c r="C11" s="19" t="s">
        <v>169</v>
      </c>
      <c r="D11" s="50">
        <v>1800</v>
      </c>
      <c r="E11" s="50">
        <f t="shared" si="1"/>
        <v>-1800</v>
      </c>
      <c r="F11" s="19" t="s">
        <v>169</v>
      </c>
      <c r="G11" s="50">
        <v>1800</v>
      </c>
      <c r="H11" s="51"/>
      <c r="I11" s="53"/>
    </row>
    <row r="12" s="4" customFormat="1" ht="32" customHeight="1" spans="1:9">
      <c r="A12" s="19" t="s">
        <v>173</v>
      </c>
      <c r="B12" s="19" t="s">
        <v>174</v>
      </c>
      <c r="C12" s="19" t="s">
        <v>175</v>
      </c>
      <c r="D12" s="50">
        <v>1500</v>
      </c>
      <c r="E12" s="50">
        <f t="shared" si="1"/>
        <v>-1500</v>
      </c>
      <c r="F12" s="19" t="s">
        <v>175</v>
      </c>
      <c r="G12" s="50">
        <v>1500</v>
      </c>
      <c r="H12" s="16"/>
      <c r="I12" s="53"/>
    </row>
    <row r="13" s="4" customFormat="1" ht="32" customHeight="1" spans="1:9">
      <c r="A13" s="19" t="s">
        <v>176</v>
      </c>
      <c r="B13" s="19" t="s">
        <v>177</v>
      </c>
      <c r="C13" s="19" t="s">
        <v>178</v>
      </c>
      <c r="D13" s="50">
        <v>3962</v>
      </c>
      <c r="E13" s="50">
        <f t="shared" si="1"/>
        <v>-3962</v>
      </c>
      <c r="F13" s="19" t="s">
        <v>178</v>
      </c>
      <c r="G13" s="50">
        <v>3962</v>
      </c>
      <c r="H13" s="16"/>
      <c r="I13" s="53"/>
    </row>
  </sheetData>
  <mergeCells count="8">
    <mergeCell ref="A2:I2"/>
    <mergeCell ref="A3:B3"/>
    <mergeCell ref="C4:E4"/>
    <mergeCell ref="F4:G4"/>
    <mergeCell ref="A6:B6"/>
    <mergeCell ref="A4:A5"/>
    <mergeCell ref="A8:A11"/>
    <mergeCell ref="B4:B5"/>
  </mergeCells>
  <printOptions horizontalCentered="1"/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PTVOBYNVMRPTJN</vt:lpstr>
      <vt:lpstr>目录</vt:lpstr>
      <vt:lpstr>1.2020年全区收入</vt:lpstr>
      <vt:lpstr>2.2020年支出</vt:lpstr>
      <vt:lpstr>3.2020年全区基金收入</vt:lpstr>
      <vt:lpstr>4.2020年政府基金支出</vt:lpstr>
      <vt:lpstr>5、2020年国有资本经营收入表</vt:lpstr>
      <vt:lpstr>6、2020年国有资本经营支出表</vt:lpstr>
      <vt:lpstr>7.2020年政府一般债券</vt:lpstr>
      <vt:lpstr>8.2020年政府专项债券</vt:lpstr>
      <vt:lpstr>9.2020年抗疫特别国债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琦</cp:lastModifiedBy>
  <cp:revision>1</cp:revision>
  <dcterms:created xsi:type="dcterms:W3CDTF">2005-03-24T07:42:00Z</dcterms:created>
  <cp:lastPrinted>2017-02-16T08:27:00Z</cp:lastPrinted>
  <dcterms:modified xsi:type="dcterms:W3CDTF">2020-12-19T07:15:43Z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14</vt:lpwstr>
  </property>
</Properties>
</file>