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firstSheet="2" activeTab="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2018年村卫生室综合补偿绩效自评表" sheetId="16" r:id="rId16"/>
    <sheet name="表14（2）2018年独保费绩效自评表" sheetId="17" r:id="rId17"/>
    <sheet name="表14（3）2018年公卫绩效自评表" sheetId="18" r:id="rId18"/>
    <sheet name="表14（4）2018年药品零差率绩效自评表" sheetId="19" r:id="rId19"/>
    <sheet name="表14（5）2018年孕产妇系统保健绩效自评表" sheetId="20" r:id="rId20"/>
    <sheet name="表14（6）2018年中医院信息化系统绩效自评表" sheetId="21" r:id="rId21"/>
    <sheet name="表14（7）2018年CT购置绩效自评表" sheetId="22" r:id="rId22"/>
    <sheet name="表15-整体支出绩效目标表" sheetId="23" r:id="rId23"/>
    <sheet name="Sheet1" sheetId="24" r:id="rId24"/>
  </sheets>
  <definedNames/>
  <calcPr fullCalcOnLoad="1"/>
</workbook>
</file>

<file path=xl/sharedStrings.xml><?xml version="1.0" encoding="utf-8"?>
<sst xmlns="http://schemas.openxmlformats.org/spreadsheetml/2006/main" count="1599" uniqueCount="623">
  <si>
    <t>附件2</t>
  </si>
  <si>
    <t>2018年部门决算公开报表</t>
  </si>
  <si>
    <t xml:space="preserve">                            部门名称：榆阳区卫生和计划生育局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</si>
  <si>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</si>
  <si>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</si>
  <si>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</si>
  <si>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</si>
  <si>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</si>
  <si>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</si>
  <si>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</si>
  <si>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</si>
  <si>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</si>
  <si>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</si>
  <si>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</si>
  <si>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</si>
  <si>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</si>
  <si>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</si>
  <si>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</si>
  <si>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</si>
  <si>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</si>
  <si>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</si>
  <si>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</si>
  <si>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</si>
  <si>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</si>
  <si>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</si>
  <si>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</si>
  <si>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</si>
  <si>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</si>
  <si>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</si>
  <si>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</si>
  <si>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无相关业务</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</si>
  <si>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</si>
  <si>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</si>
  <si>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</si>
  <si>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</si>
  <si>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</si>
  <si>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</si>
  <si>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</si>
  <si>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</si>
  <si>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</si>
  <si>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</si>
  <si>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</si>
  <si>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</si>
  <si>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</si>
  <si>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</si>
  <si>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</si>
  <si>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</si>
  <si>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</si>
  <si>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</si>
  <si>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</si>
  <si>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</si>
  <si>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</si>
  <si>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</si>
  <si>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</si>
  <si>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</si>
  <si>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</si>
  <si>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</si>
  <si>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</si>
  <si>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</si>
  <si>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</si>
  <si>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</si>
  <si>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</si>
  <si>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</si>
  <si>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</si>
  <si>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</si>
  <si>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</si>
  <si>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</si>
  <si>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</si>
  <si>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</si>
  <si>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</si>
  <si>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</si>
  <si>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</si>
  <si>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</si>
  <si>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</si>
  <si>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</si>
  <si>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</si>
  <si>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</si>
  <si>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</si>
  <si>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</si>
  <si>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</si>
  <si>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</si>
  <si>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</si>
  <si>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</si>
  <si>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</si>
  <si>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</si>
  <si>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</si>
  <si>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</si>
  <si>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</si>
  <si>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</si>
  <si>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</si>
  <si>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</si>
  <si>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</si>
  <si>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</si>
  <si>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</si>
  <si>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</si>
  <si>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</si>
  <si>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</si>
  <si>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</si>
  <si>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</si>
  <si>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</si>
  <si>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</si>
  <si>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</si>
  <si>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</si>
  <si>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</si>
  <si>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</si>
  <si>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</si>
  <si>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</si>
  <si>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</si>
  <si>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</si>
  <si>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</si>
  <si>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</si>
  <si>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</si>
  <si>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</si>
  <si>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</si>
  <si>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</si>
  <si>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</si>
  <si>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</si>
  <si>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</si>
  <si>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</si>
  <si>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</si>
  <si>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</si>
  <si>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</si>
  <si>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</si>
  <si>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</si>
  <si>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</si>
  <si>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</si>
  <si>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</si>
  <si>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</si>
  <si>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</si>
  <si>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</si>
  <si>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</si>
  <si>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</si>
  <si>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</si>
  <si>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</si>
  <si>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</si>
  <si>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</si>
  <si>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卫计系统</t>
  </si>
  <si>
    <t>榆阳区卫生和计划生育局</t>
  </si>
  <si>
    <t>210</t>
  </si>
  <si>
    <t>医疗卫生与计划生育支出</t>
  </si>
  <si>
    <t>21001</t>
  </si>
  <si>
    <t>医疗卫生与计划生育管理事务</t>
  </si>
  <si>
    <t>2100101</t>
  </si>
  <si>
    <t xml:space="preserve">  行政运行</t>
  </si>
  <si>
    <t>2100199</t>
  </si>
  <si>
    <t xml:space="preserve">  其他医疗卫生与计划生育管理事务支出</t>
  </si>
  <si>
    <t>21002</t>
  </si>
  <si>
    <t>公立医院</t>
  </si>
  <si>
    <t>2100201</t>
  </si>
  <si>
    <t xml:space="preserve">  综合医院</t>
  </si>
  <si>
    <t>2100202</t>
  </si>
  <si>
    <t xml:space="preserve">  中医(民族)医院</t>
  </si>
  <si>
    <t>2100205</t>
  </si>
  <si>
    <t xml:space="preserve">  精神病医院</t>
  </si>
  <si>
    <t>2100208</t>
  </si>
  <si>
    <t xml:space="preserve">  其他专科医院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</si>
  <si>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</si>
  <si>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</si>
  <si>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</si>
  <si>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</si>
  <si>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</si>
  <si>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</si>
  <si>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</si>
  <si>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</si>
  <si>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</si>
  <si>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</si>
  <si>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</si>
  <si>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</si>
  <si>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</si>
  <si>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</si>
  <si>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</si>
  <si>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</si>
  <si>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</si>
  <si>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</si>
  <si>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</si>
  <si>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</si>
  <si>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</si>
  <si>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重大公共卫生专项</t>
  </si>
  <si>
    <t>2100499</t>
  </si>
  <si>
    <t xml:space="preserve">  其他公共卫生支出</t>
  </si>
  <si>
    <t>21006</t>
  </si>
  <si>
    <t>中医药</t>
  </si>
  <si>
    <t>2100699</t>
  </si>
  <si>
    <t xml:space="preserve">  其他中医药支出</t>
  </si>
  <si>
    <t>21007</t>
  </si>
  <si>
    <t>计划生育事务</t>
  </si>
  <si>
    <t>2100717</t>
  </si>
  <si>
    <t xml:space="preserve">  计划生育服务</t>
  </si>
  <si>
    <t>2100799</t>
  </si>
  <si>
    <t xml:space="preserve">  其他计划生育事务支出</t>
  </si>
  <si>
    <t>21013</t>
  </si>
  <si>
    <t>医疗救助</t>
  </si>
  <si>
    <t>2101399</t>
  </si>
  <si>
    <t xml:space="preserve">  其他医疗救助支出</t>
  </si>
  <si>
    <t>213</t>
  </si>
  <si>
    <t>农林水支出</t>
  </si>
  <si>
    <t>21305</t>
  </si>
  <si>
    <t>扶贫</t>
  </si>
  <si>
    <t>2130599</t>
  </si>
  <si>
    <t xml:space="preserve">  其他扶贫支出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</si>
  <si>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</si>
  <si>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</si>
  <si>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</si>
  <si>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</si>
  <si>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</si>
  <si>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</si>
  <si>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</si>
  <si>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</si>
  <si>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</si>
  <si>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</si>
  <si>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</si>
  <si>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</si>
  <si>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</si>
  <si>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</si>
  <si>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</si>
  <si>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</si>
  <si>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</si>
  <si>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</si>
  <si>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</si>
  <si>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</si>
  <si>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</si>
  <si>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</si>
  <si>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30101</t>
  </si>
  <si>
    <t>基本工资</t>
  </si>
  <si>
    <t>30102</t>
  </si>
  <si>
    <t>津贴补贴</t>
  </si>
  <si>
    <t>30103</t>
  </si>
  <si>
    <t>奖金</t>
  </si>
  <si>
    <t>30106</t>
  </si>
  <si>
    <t>伙食补助费</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</si>
  <si>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</si>
  <si>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</si>
  <si>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</si>
  <si>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</si>
  <si>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</si>
  <si>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</si>
  <si>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</si>
  <si>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</si>
  <si>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</si>
  <si>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</si>
  <si>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</si>
  <si>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</si>
  <si>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</si>
  <si>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</si>
  <si>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</si>
  <si>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</si>
  <si>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</si>
  <si>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</si>
  <si>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</si>
  <si>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</si>
  <si>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</si>
  <si>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</si>
  <si>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</si>
  <si>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</si>
  <si>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</si>
  <si>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</si>
  <si>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</si>
  <si>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</si>
  <si>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</si>
  <si>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</si>
  <si>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</si>
  <si>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</si>
  <si>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</si>
  <si>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</si>
  <si>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</si>
  <si>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物业管理费</t>
  </si>
  <si>
    <t>30211</t>
  </si>
  <si>
    <t>差旅费</t>
  </si>
  <si>
    <t>30213</t>
  </si>
  <si>
    <t>维修（护）费</t>
  </si>
  <si>
    <t>30214</t>
  </si>
  <si>
    <t>租赁费</t>
  </si>
  <si>
    <t>30216</t>
  </si>
  <si>
    <t>培训费</t>
  </si>
  <si>
    <t>30218</t>
  </si>
  <si>
    <t>专用材料费</t>
  </si>
  <si>
    <t>30225</t>
  </si>
  <si>
    <t>专用燃料费</t>
  </si>
  <si>
    <t>劳务费</t>
  </si>
  <si>
    <t>委托业务费</t>
  </si>
  <si>
    <t>30228</t>
  </si>
  <si>
    <t>工会经费</t>
  </si>
  <si>
    <t>30229</t>
  </si>
  <si>
    <t>福利费</t>
  </si>
  <si>
    <t>30231</t>
  </si>
  <si>
    <t>公务用车运行维护费</t>
  </si>
  <si>
    <t>30239</t>
  </si>
  <si>
    <t>其他交通费用</t>
  </si>
  <si>
    <t>30299</t>
  </si>
  <si>
    <t>其他商品和服务支出</t>
  </si>
  <si>
    <t>对个人和家庭的补助</t>
  </si>
  <si>
    <t>退休费</t>
  </si>
  <si>
    <t>抚恤金</t>
  </si>
  <si>
    <t>生活补助</t>
  </si>
  <si>
    <t>医疗费补助</t>
  </si>
  <si>
    <t>购房补贴</t>
  </si>
  <si>
    <t>采暖补贴</t>
  </si>
  <si>
    <t>其他对个人和家庭的补助支出</t>
  </si>
  <si>
    <t>债务利息及费用支出</t>
  </si>
  <si>
    <t>国内债务付息</t>
  </si>
  <si>
    <t>资本性支出</t>
  </si>
  <si>
    <t>办公设备购置</t>
  </si>
  <si>
    <t>专用设备购置</t>
  </si>
  <si>
    <t>基础设施建设</t>
  </si>
  <si>
    <t>大型修缮</t>
  </si>
  <si>
    <t>信息网络及软件购置更新</t>
  </si>
  <si>
    <t>公务用车购置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</si>
  <si>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</si>
  <si>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</si>
  <si>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</si>
  <si>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</si>
  <si>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</si>
  <si>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</si>
  <si>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</si>
  <si>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</si>
  <si>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</si>
  <si>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</si>
  <si>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网络租赁费、医学类本科安家费、预防接种信息化建设经费</t>
  </si>
  <si>
    <t>2018年基本公共卫生服务</t>
  </si>
  <si>
    <t>定向招聘医学类本科安家费、严重精神管控工作经费</t>
  </si>
  <si>
    <t>计划生育家庭奖励扶助资金</t>
  </si>
  <si>
    <t>计划生育事业费、失独家庭补助</t>
  </si>
  <si>
    <t>榆阳区疾病预防控制中心</t>
  </si>
  <si>
    <t>其他医疗卫生与计划生育管理事务支出</t>
  </si>
  <si>
    <t>其他医疗卫生与计划生育管理事务类支出</t>
  </si>
  <si>
    <t>疾病预防控制机构</t>
  </si>
  <si>
    <t>疾病预防控制类专款</t>
  </si>
  <si>
    <t>基本公共卫生服务</t>
  </si>
  <si>
    <t>基本公共卫生类专款</t>
  </si>
  <si>
    <t>重大公共卫生专项</t>
  </si>
  <si>
    <t>重大公共卫生类专款</t>
  </si>
  <si>
    <t>其他公共卫生支出</t>
  </si>
  <si>
    <t>其他公共卫生支出类专款</t>
  </si>
  <si>
    <t>榆阳区卫生局卫生监督所</t>
  </si>
  <si>
    <t>卫生监督机构</t>
  </si>
  <si>
    <t>设备购置费</t>
  </si>
  <si>
    <t>2016年中央补助地方环境卫生资金</t>
  </si>
  <si>
    <t>榆阳区社区卫生管理办公室</t>
  </si>
  <si>
    <t>基本公共卫生经费</t>
  </si>
  <si>
    <t>榆阳区新型农村合作医疗管理办公室</t>
  </si>
  <si>
    <t>贫困人口补助</t>
  </si>
  <si>
    <t>其他医疗救助支出</t>
  </si>
  <si>
    <t>城乡居民大病保障补助</t>
  </si>
  <si>
    <t>其他扶贫支出</t>
  </si>
  <si>
    <t>榆阳区初级卫生保健办公室</t>
  </si>
  <si>
    <t>其他基层医疗卫生机构支出</t>
  </si>
  <si>
    <t>村卫生室建设</t>
  </si>
  <si>
    <t>村医培训</t>
  </si>
  <si>
    <t>榆阳区人民政府地方病防治办公室</t>
  </si>
  <si>
    <t>地方病防治款</t>
  </si>
  <si>
    <t>榆阳区药品采购与结算管理中心</t>
  </si>
  <si>
    <t>药品零差率销售补助</t>
  </si>
  <si>
    <t>综合医院</t>
  </si>
  <si>
    <t>榆阳区新明楼街道办事处社区卫生服务中心</t>
  </si>
  <si>
    <t>人才聘用经费</t>
  </si>
  <si>
    <t>榆阳区青山路街道办事处社区卫生服务中心</t>
  </si>
  <si>
    <t>城市社区卫生机构</t>
  </si>
  <si>
    <t>中医文化展厅装修维修工程</t>
  </si>
  <si>
    <t>榆阳区上郡路街道办事处社区卫生服务中心</t>
  </si>
  <si>
    <t>慢性病防治经费</t>
  </si>
  <si>
    <t>榆阳区鼓楼街道办事处社区卫生服务中心</t>
  </si>
  <si>
    <t>项目工程改造款</t>
  </si>
  <si>
    <t>维修费</t>
  </si>
  <si>
    <t>榆阳区航宇路街道办事处社区卫生服务中心</t>
  </si>
  <si>
    <t>榆阳区驼峰路街道办事处社区卫生服务中心</t>
  </si>
  <si>
    <t>18年基本公卫款</t>
  </si>
  <si>
    <t>榆阳区崇文路街道办事处社区卫生服务中心</t>
  </si>
  <si>
    <t>基本公卫开展经费</t>
  </si>
  <si>
    <t>榆阳区干部职工计划生育管理办公室</t>
  </si>
  <si>
    <t>其他计划生育事务支出</t>
  </si>
  <si>
    <t>计划生育干部职工工作经费</t>
  </si>
  <si>
    <t>榆阳区流动人口计划生育管理办公室</t>
  </si>
  <si>
    <t>流动人口计划生育服务管理经费</t>
  </si>
  <si>
    <t>榆阳区计划生育服务站</t>
  </si>
  <si>
    <t>计划生育服务支出</t>
  </si>
  <si>
    <t>其他人口事务支出</t>
  </si>
  <si>
    <t>榆林市星元医院</t>
  </si>
  <si>
    <t>医改补助</t>
  </si>
  <si>
    <t>其他公立医院支出</t>
  </si>
  <si>
    <t>公立医院改革补助资金</t>
  </si>
  <si>
    <t>流动医疗专家站补助经费</t>
  </si>
  <si>
    <t>榆阳区人民医院</t>
  </si>
  <si>
    <t>引进人才</t>
  </si>
  <si>
    <t>征兵体检及医改方案</t>
  </si>
  <si>
    <t>综合改革补助</t>
  </si>
  <si>
    <t>过敏性鼻炎防治</t>
  </si>
  <si>
    <t>榆阳区妇幼保健院</t>
  </si>
  <si>
    <t>公立医院综合改革补助资金</t>
  </si>
  <si>
    <t>妇幼保健机构</t>
  </si>
  <si>
    <t>妇幼保健项目</t>
  </si>
  <si>
    <t>孕产妇项目补助及艾滋病防治经费</t>
  </si>
  <si>
    <t>榆阳区西沙医院</t>
  </si>
  <si>
    <t>医改聘用人员经费</t>
  </si>
  <si>
    <t>购置CT机</t>
  </si>
  <si>
    <t>信息化建设</t>
  </si>
  <si>
    <t>公立医院综合改革</t>
  </si>
  <si>
    <t>榆林市痔瘘医院</t>
  </si>
  <si>
    <t>榆阳区乡镇卫生院</t>
  </si>
  <si>
    <t>乡镇卫生院</t>
  </si>
  <si>
    <t>卫生院扩建新建</t>
  </si>
  <si>
    <t>基本公卫督查考核培训补助</t>
  </si>
  <si>
    <t>其他中医药支出</t>
  </si>
  <si>
    <t>省级中医药支出</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</si>
  <si>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</si>
  <si>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</si>
  <si>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</si>
  <si>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</si>
  <si>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</si>
  <si>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</si>
  <si>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</si>
  <si>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</si>
  <si>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</si>
  <si>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</si>
  <si>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</si>
  <si>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</si>
  <si>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</si>
  <si>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03</t>
  </si>
  <si>
    <t>02</t>
  </si>
  <si>
    <t>乡镇卫生院建设</t>
  </si>
  <si>
    <t>马合、巴拉素、小壕兔、刘千河卫生院</t>
  </si>
  <si>
    <t>新建、维修改建</t>
  </si>
  <si>
    <t>16排螺旋CT</t>
  </si>
  <si>
    <t>optimaCI20Pro</t>
  </si>
  <si>
    <t>医院HIS系统</t>
  </si>
  <si>
    <t>2018年</t>
  </si>
  <si>
    <t>2017年</t>
  </si>
  <si>
    <t>2018年决算相较于2017年决算增减变化情况</t>
  </si>
  <si>
    <t>一般公共预算拨款安排的“三公”经费预算</t>
  </si>
  <si>
    <t>会议费</t>
  </si>
  <si>
    <t>一般公共预算拨款安排的“三公”经费决算</t>
  </si>
  <si>
    <t>因公出国（境）费用</t>
  </si>
  <si>
    <t>公务接待费</t>
  </si>
  <si>
    <t>公务用车购置及运行维护费</t>
  </si>
  <si>
    <t>公务用车购置费</t>
  </si>
  <si>
    <t>19=10-1</t>
  </si>
  <si>
    <t>20=11-2</t>
  </si>
  <si>
    <t>21=12-3</t>
  </si>
  <si>
    <t>22=13-4</t>
  </si>
  <si>
    <t>23=14-5</t>
  </si>
  <si>
    <t>24=15-6</t>
  </si>
  <si>
    <t>25=16-7</t>
  </si>
  <si>
    <t>26=17-8</t>
  </si>
  <si>
    <t>27=18-9</t>
  </si>
  <si>
    <t>2018年部门决算单位构成表</t>
  </si>
  <si>
    <t>部门</t>
  </si>
  <si>
    <t>附件1</t>
  </si>
  <si>
    <t>项目支出绩效自评表</t>
  </si>
  <si>
    <t>（2018年度）</t>
  </si>
  <si>
    <t>村卫生室综合补偿资金</t>
  </si>
  <si>
    <t>主管部门及代码</t>
  </si>
  <si>
    <t>榆阳区卫生和计划生育局（11610802MB2946377F）</t>
  </si>
  <si>
    <t>实施单位</t>
  </si>
  <si>
    <t>项目资金
（万元）</t>
  </si>
  <si>
    <t>年初预算数</t>
  </si>
  <si>
    <t>全面预算数</t>
  </si>
  <si>
    <t>全年执行数</t>
  </si>
  <si>
    <t>分值</t>
  </si>
  <si>
    <t>执行率</t>
  </si>
  <si>
    <t>得分</t>
  </si>
  <si>
    <t>年度资金总额</t>
  </si>
  <si>
    <t>196万元</t>
  </si>
  <si>
    <t>其中：财政拨款</t>
  </si>
  <si>
    <t>59万元</t>
  </si>
  <si>
    <t>—</t>
  </si>
  <si>
    <t xml:space="preserve">     其他资金</t>
  </si>
  <si>
    <t>137万元</t>
  </si>
  <si>
    <t>年度总体目标</t>
  </si>
  <si>
    <t>预期目标</t>
  </si>
  <si>
    <t>实际完成情况</t>
  </si>
  <si>
    <t>根据中省有关文件精神，村卫生室取消药品加成后，为了提高村医待遇，每村卫生室人均年补助不少于1万元，由省财政配50%，市区配套50%。</t>
  </si>
  <si>
    <t>绩
效
指
标</t>
  </si>
  <si>
    <t>一级指标</t>
  </si>
  <si>
    <t>二级指标</t>
  </si>
  <si>
    <t>三级指标</t>
  </si>
  <si>
    <t>年度指标值</t>
  </si>
  <si>
    <t>实际完成值</t>
  </si>
  <si>
    <t>未完成原因分析</t>
  </si>
  <si>
    <t>产出指标</t>
  </si>
  <si>
    <t>数量指标</t>
  </si>
  <si>
    <t>村医人数</t>
  </si>
  <si>
    <t>196人</t>
  </si>
  <si>
    <t>质量指标</t>
  </si>
  <si>
    <t>人均补助标准</t>
  </si>
  <si>
    <t>5000元/人/年</t>
  </si>
  <si>
    <t>时效指标</t>
  </si>
  <si>
    <t>考核时间</t>
  </si>
  <si>
    <t>成本指标</t>
  </si>
  <si>
    <t>补助金额</t>
  </si>
  <si>
    <t>效益指标</t>
  </si>
  <si>
    <t>社会效益
指标</t>
  </si>
  <si>
    <t>乡村医生收入</t>
  </si>
  <si>
    <t>年补助收入达到1万元</t>
  </si>
  <si>
    <t>可持续影响
指标</t>
  </si>
  <si>
    <t>国家基本药物制度在基层持续实施</t>
  </si>
  <si>
    <t>中长期</t>
  </si>
  <si>
    <t xml:space="preserve">满意度指标        </t>
  </si>
  <si>
    <t>服务对象
满意度指标</t>
  </si>
  <si>
    <t>村医服务满意度</t>
  </si>
  <si>
    <t>80%以上</t>
  </si>
  <si>
    <t>备注：“一级指标”权重统一设置为：产出指标50分、效益指标30分、服务对象满意度指标10分、预算资金执行率10分（在“项目资金”栏内）。如有特殊情况，除预算资金执行率外，其他指标权重可作适当调整，但总分应为100分。各部门可根据指标的重要程度自主确定各项“三级指标”的权重分值。</t>
  </si>
  <si>
    <t>农、居民独生子女户、农村双女户保健费</t>
  </si>
  <si>
    <t xml:space="preserve">榆阳区卫生和计划生育局11610802MB2946377F         </t>
  </si>
  <si>
    <t>2018年度全区18周岁以内共计独生子女9125人，农村双女户569人，共安排农、居民独生子女保健费和农村双女户女户保健费503.94万元。</t>
  </si>
  <si>
    <t>2018年9125人独生子女和569人农村双女户发放503.94万元独生子女保健费和农村双女户保健费全部到位</t>
  </si>
  <si>
    <t>农、居民独生子女保健费，农村双女户保健费享受人数</t>
  </si>
  <si>
    <t>9694人</t>
  </si>
  <si>
    <t>发放农居独生子女保健费、农村双女户保健费共计503.94万元</t>
  </si>
  <si>
    <t>目标完成质量</t>
  </si>
  <si>
    <t>优</t>
  </si>
  <si>
    <t>资金到位率</t>
  </si>
  <si>
    <t>农、居民独生子女18周岁以内每人每月50元保健费；双女户女孩18周岁以内每人每月25元保健费</t>
  </si>
  <si>
    <t>经济效益
指标</t>
  </si>
  <si>
    <t>独生子女户和农村双女户父母家庭收入</t>
  </si>
  <si>
    <t>逐步增加</t>
  </si>
  <si>
    <t>农、居民独生子女户和农村双女户家庭发展水平</t>
  </si>
  <si>
    <t>逐步提高</t>
  </si>
  <si>
    <t>生态效益
指标</t>
  </si>
  <si>
    <t>农、居民独生子女户和农村双女户给予政策优惠</t>
  </si>
  <si>
    <t>社会稳定水平逐步提高</t>
  </si>
  <si>
    <t>使全区农、居民独生子女户和农村双女户计划生育优惠政策持续享受</t>
  </si>
  <si>
    <t>生活水平逐步提高</t>
  </si>
  <si>
    <t>群众满意度</t>
  </si>
  <si>
    <t>满意</t>
  </si>
  <si>
    <t>总分</t>
  </si>
  <si>
    <t>国家基本公共卫生服务项目</t>
  </si>
  <si>
    <t>榆阳区卫生健康局</t>
  </si>
  <si>
    <t>各乡镇卫生院、社区卫生服务中心</t>
  </si>
  <si>
    <t>保证全区常住人口均能享受到国家基本公共卫生服务</t>
  </si>
  <si>
    <t>辖区常住重点人群均享受到了国家基本公共卫生服务</t>
  </si>
  <si>
    <t>基本公共卫生覆盖人数</t>
  </si>
  <si>
    <t>65.37万</t>
  </si>
  <si>
    <t>2型糖尿病管理率</t>
  </si>
  <si>
    <t>高血压患者管理</t>
  </si>
  <si>
    <t>严重精神障碍患者管理率</t>
  </si>
  <si>
    <t>筛查不到位</t>
  </si>
  <si>
    <t>肺结核患者管理率</t>
  </si>
  <si>
    <t>儿童健康管理率</t>
  </si>
  <si>
    <t>孕产妇健康管理率</t>
  </si>
  <si>
    <t>65岁以上老年人健康管理率</t>
  </si>
  <si>
    <t>完成时限</t>
  </si>
  <si>
    <t>12月底前</t>
  </si>
  <si>
    <t>全区常住人口人均经费最低标准</t>
  </si>
  <si>
    <t>55元/人</t>
  </si>
  <si>
    <t>居民健康素养水平</t>
  </si>
  <si>
    <t>提升2%</t>
  </si>
  <si>
    <t>15岁以上人群烟草使用流行率</t>
  </si>
  <si>
    <t>降低0.6%</t>
  </si>
  <si>
    <t>榆阳区药品零差率销售补助</t>
  </si>
  <si>
    <t>根据榆林市榆阳区人民政府办公室关于印发榆阳区全面推行药品“三统一”工作实施方案（试行）的通知（榆区政办发〔2012〕17号）的规定,我中心每月根据各采购单位的药品“三统一”零差率销售情况，经考核后予以兑现。考核采取日常抽查和月、季、半年、年终考核相结合的办法。降低药品虚高价格和费用，减轻患者负担。</t>
  </si>
  <si>
    <t>榆阳区财政局下达药品“零差率”销售补助资金2950万元，及时到位，我中心实际药品“零差率”销售补助2018.1-2018.11月份2920万元，执行率为99%。</t>
  </si>
  <si>
    <t>因考核办法修订完善，延迟在2019年</t>
  </si>
  <si>
    <t>按比例兑现补助</t>
  </si>
  <si>
    <t>专项核算2950万元</t>
  </si>
  <si>
    <t>实际核算2920万元</t>
  </si>
  <si>
    <t>降低药品虚高价格和费用</t>
  </si>
  <si>
    <t>减轻患者负担</t>
  </si>
  <si>
    <t>降低药占比和药品零加成</t>
  </si>
  <si>
    <t>进一步完善基本药物制度</t>
  </si>
  <si>
    <t>确保用药安全</t>
  </si>
  <si>
    <t>质优、价廉、服务好</t>
  </si>
  <si>
    <t>孕产妇系统保健免费基本服务项目</t>
  </si>
  <si>
    <t>榆阳区卫生健康局（11610802MB2946377F）</t>
  </si>
  <si>
    <t xml:space="preserve">   孕产妇健康管理率85%；三病检测率95%；叶酸服用率95%；新生儿疾病筛查率95%。</t>
  </si>
  <si>
    <t xml:space="preserve">   孕产妇健康管理率93.4%；三病检测率99.9%；叶酸服用率95%；新生儿疾病筛查率99.1%。</t>
  </si>
  <si>
    <t>指标1：孕产妇健康管理率</t>
  </si>
  <si>
    <t>指标2：三病检测率</t>
  </si>
  <si>
    <t>指标3：叶酸服用率</t>
  </si>
  <si>
    <t>指标4：新生儿疾病筛查率</t>
  </si>
  <si>
    <t>按项目方案兑现补助</t>
  </si>
  <si>
    <t>50万</t>
  </si>
  <si>
    <t>出生缺陷率</t>
  </si>
  <si>
    <t>100/万</t>
  </si>
  <si>
    <t>99/万</t>
  </si>
  <si>
    <t>出生人口素质</t>
  </si>
  <si>
    <t>提高</t>
  </si>
  <si>
    <t>孕产妇死亡率</t>
  </si>
  <si>
    <t>50/10万</t>
  </si>
  <si>
    <t>指标1：群众满意度</t>
  </si>
  <si>
    <t>医院信息系统</t>
  </si>
  <si>
    <t>榆阳区卫健局</t>
  </si>
  <si>
    <t>榆阳区中医医院</t>
  </si>
  <si>
    <t>1、医院基础数据的电子化录入。
2、患者就医流程更加简便省时。
3、数据统计及时准确。
4、为医院的运营决策提供可靠的数据参考。</t>
  </si>
  <si>
    <t>医院信息系统（电子病历）</t>
  </si>
  <si>
    <t>1套</t>
  </si>
  <si>
    <t>基础信息录入及数据统计</t>
  </si>
  <si>
    <t>更加准确</t>
  </si>
  <si>
    <t>资金到位</t>
  </si>
  <si>
    <t>补助资金</t>
  </si>
  <si>
    <t xml:space="preserve">医院信息系统共享 </t>
  </si>
  <si>
    <t>加强医院医疗质量，提高医院总体水平</t>
  </si>
  <si>
    <t>全面提升</t>
  </si>
  <si>
    <t>医院环境改善</t>
  </si>
  <si>
    <t>医院整体建设</t>
  </si>
  <si>
    <t>不断提高</t>
  </si>
  <si>
    <t>CT购置</t>
  </si>
  <si>
    <t xml:space="preserve">1、改善就医环境。
2、不断提高中医临床和医疗质量。
3、推进医院服务能力建设。
</t>
  </si>
  <si>
    <t>购进CT机</t>
  </si>
  <si>
    <t>1台</t>
  </si>
  <si>
    <t>医疗质量</t>
  </si>
  <si>
    <t>方便患者就医</t>
  </si>
  <si>
    <t>医院服务能力</t>
  </si>
  <si>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</si>
  <si>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</si>
  <si>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</si>
  <si>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</si>
  <si>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</si>
  <si>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</si>
  <si>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</si>
  <si>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</si>
  <si>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</si>
  <si>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</si>
  <si>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</si>
  <si>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</si>
  <si>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</si>
  <si>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</si>
  <si>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</si>
  <si>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</si>
  <si>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</si>
  <si>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指标内容</t>
  </si>
  <si>
    <t>指标值</t>
  </si>
  <si>
    <t xml:space="preserve"> 指标1：</t>
  </si>
  <si>
    <t xml:space="preserve"> 指标2：</t>
  </si>
  <si>
    <t>满意度
指标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</si>
</sst>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9">
    <font>
      <sz val="9"/>
      <name val="宋体"/>
      <family val="0"/>
    </font>
    <font>
      <sz val="12"/>
      <name val="宋体"/>
      <family val="0"/>
    </font>
    <font>
      <sz val="10"/>
      <name val="宋体"/>
      <family val="0"/>
    </font>
    <font>
      <sz val="12"/>
      <name val="黑体"/>
      <family val="3"/>
    </font>
    <font>
      <b/>
      <sz val="16"/>
      <name val="宋体"/>
      <family val="0"/>
    </font>
    <font>
      <sz val="10"/>
      <color indexed="8"/>
      <name val="宋体"/>
      <family val="0"/>
    </font>
    <font>
      <sz val="16"/>
      <color indexed="8"/>
      <name val="方正小标宋简体"/>
      <family val="0"/>
    </font>
    <font>
      <sz val="11"/>
      <color indexed="8"/>
      <name val="宋体"/>
      <family val="0"/>
    </font>
    <font>
      <sz val="11"/>
      <name val="宋体"/>
      <family val="0"/>
    </font>
    <font>
      <b/>
      <sz val="12"/>
      <name val="宋体"/>
      <family val="0"/>
    </font>
    <font>
      <b/>
      <sz val="11"/>
      <name val="宋体"/>
      <family val="0"/>
    </font>
    <font>
      <sz val="18"/>
      <name val="方正小标宋_GBK"/>
      <family val="0"/>
    </font>
    <font>
      <b/>
      <sz val="10"/>
      <name val="宋体"/>
      <family val="0"/>
    </font>
    <font>
      <b/>
      <sz val="15"/>
      <name val="宋体"/>
      <family val="0"/>
    </font>
    <font>
      <b/>
      <sz val="9"/>
      <name val="宋体"/>
      <family val="0"/>
    </font>
    <font>
      <sz val="9"/>
      <color indexed="8"/>
      <name val="宋体"/>
      <family val="0"/>
    </font>
    <font>
      <b/>
      <sz val="16"/>
      <color indexed="8"/>
      <name val="宋体"/>
      <family val="0"/>
    </font>
    <font>
      <sz val="18"/>
      <name val="宋体"/>
      <family val="0"/>
    </font>
    <font>
      <sz val="48"/>
      <name val="宋体"/>
      <family val="0"/>
    </font>
    <font>
      <b/>
      <sz val="20"/>
      <name val="宋体"/>
      <family val="0"/>
    </font>
    <font>
      <u val="single"/>
      <sz val="11"/>
      <color indexed="12"/>
      <name val="宋体"/>
      <family val="0"/>
    </font>
    <font>
      <sz val="10"/>
      <color indexed="8"/>
      <name val="Arial"/>
      <family val="2"/>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b/>
      <sz val="11"/>
      <color indexed="9"/>
      <name val="宋体"/>
      <family val="0"/>
    </font>
    <font>
      <b/>
      <sz val="11"/>
      <color indexed="54"/>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right style="thin"/>
      <top style="thin"/>
      <bottom style="thin"/>
    </border>
    <border>
      <left>
        <color indexed="63"/>
      </left>
      <right style="thin"/>
      <top>
        <color indexed="63"/>
      </top>
      <bottom style="thin"/>
    </border>
    <border>
      <left style="thin"/>
      <right style="thin"/>
      <top/>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style="thin"/>
      <bottom/>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thin"/>
      <top>
        <color indexed="63"/>
      </top>
      <bottom/>
    </border>
    <border>
      <left/>
      <right style="thin"/>
      <top style="thin"/>
      <bottom/>
    </border>
    <border>
      <left>
        <color indexed="63"/>
      </left>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23" fillId="5" borderId="0" applyNumberFormat="0" applyBorder="0" applyAlignment="0" applyProtection="0"/>
    <xf numFmtId="176" fontId="0" fillId="0" borderId="0" applyFont="0" applyFill="0" applyBorder="0" applyAlignment="0" applyProtection="0"/>
    <xf numFmtId="0" fontId="2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21" fillId="0" borderId="0">
      <alignment/>
      <protection/>
    </xf>
    <xf numFmtId="0" fontId="21" fillId="0" borderId="0">
      <alignment/>
      <protection/>
    </xf>
    <xf numFmtId="0" fontId="24" fillId="3" borderId="0" applyNumberFormat="0" applyBorder="0" applyAlignment="0" applyProtection="0"/>
    <xf numFmtId="0" fontId="33" fillId="0" borderId="0" applyNumberForma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22" fillId="0" borderId="0" applyNumberFormat="0" applyFill="0" applyBorder="0" applyAlignment="0" applyProtection="0"/>
    <xf numFmtId="0" fontId="31" fillId="0" borderId="3" applyNumberFormat="0" applyFill="0" applyAlignment="0" applyProtection="0"/>
    <xf numFmtId="0" fontId="38" fillId="0" borderId="3" applyNumberFormat="0" applyFill="0" applyAlignment="0" applyProtection="0"/>
    <xf numFmtId="0" fontId="24" fillId="7" borderId="0" applyNumberFormat="0" applyBorder="0" applyAlignment="0" applyProtection="0"/>
    <xf numFmtId="0" fontId="33" fillId="0" borderId="4" applyNumberFormat="0" applyFill="0" applyAlignment="0" applyProtection="0"/>
    <xf numFmtId="0" fontId="24" fillId="3" borderId="0" applyNumberFormat="0" applyBorder="0" applyAlignment="0" applyProtection="0"/>
    <xf numFmtId="0" fontId="36" fillId="2" borderId="5" applyNumberFormat="0" applyAlignment="0" applyProtection="0"/>
    <xf numFmtId="0" fontId="28" fillId="2" borderId="1" applyNumberFormat="0" applyAlignment="0" applyProtection="0"/>
    <xf numFmtId="0" fontId="32" fillId="8" borderId="6" applyNumberFormat="0" applyAlignment="0" applyProtection="0"/>
    <xf numFmtId="0" fontId="7" fillId="9" borderId="0" applyNumberFormat="0" applyBorder="0" applyAlignment="0" applyProtection="0"/>
    <xf numFmtId="0" fontId="24" fillId="10" borderId="0" applyNumberFormat="0" applyBorder="0" applyAlignment="0" applyProtection="0"/>
    <xf numFmtId="0" fontId="25" fillId="0" borderId="7" applyNumberFormat="0" applyFill="0" applyAlignment="0" applyProtection="0"/>
    <xf numFmtId="0" fontId="21" fillId="0" borderId="0">
      <alignment/>
      <protection/>
    </xf>
    <xf numFmtId="0" fontId="21" fillId="0" borderId="0">
      <alignment/>
      <protection/>
    </xf>
    <xf numFmtId="0" fontId="21" fillId="0" borderId="0">
      <alignment/>
      <protection/>
    </xf>
    <xf numFmtId="0" fontId="35" fillId="0" borderId="8" applyNumberFormat="0" applyFill="0" applyAlignment="0" applyProtection="0"/>
    <xf numFmtId="0" fontId="27" fillId="9" borderId="0" applyNumberFormat="0" applyBorder="0" applyAlignment="0" applyProtection="0"/>
    <xf numFmtId="0" fontId="30" fillId="11" borderId="0" applyNumberFormat="0" applyBorder="0" applyAlignment="0" applyProtection="0"/>
    <xf numFmtId="0" fontId="7" fillId="1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4" fillId="8" borderId="0" applyNumberFormat="0" applyBorder="0" applyAlignment="0" applyProtection="0"/>
    <xf numFmtId="0" fontId="21" fillId="0" borderId="0">
      <alignment/>
      <protection/>
    </xf>
    <xf numFmtId="0" fontId="24" fillId="15" borderId="0" applyNumberFormat="0" applyBorder="0" applyAlignment="0" applyProtection="0"/>
    <xf numFmtId="0" fontId="7" fillId="6" borderId="0" applyNumberFormat="0" applyBorder="0" applyAlignment="0" applyProtection="0"/>
    <xf numFmtId="0" fontId="21" fillId="0" borderId="0">
      <alignment/>
      <protection/>
    </xf>
    <xf numFmtId="0" fontId="7" fillId="11" borderId="0" applyNumberFormat="0" applyBorder="0" applyAlignment="0" applyProtection="0"/>
    <xf numFmtId="0" fontId="21" fillId="0" borderId="0">
      <alignment/>
      <protection/>
    </xf>
    <xf numFmtId="0" fontId="24" fillId="16" borderId="0" applyNumberFormat="0" applyBorder="0" applyAlignment="0" applyProtection="0"/>
    <xf numFmtId="0" fontId="7" fillId="12"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4" fillId="17" borderId="0" applyNumberFormat="0" applyBorder="0" applyAlignment="0" applyProtection="0"/>
    <xf numFmtId="0" fontId="21" fillId="0" borderId="0">
      <alignment/>
      <protection/>
    </xf>
    <xf numFmtId="0" fontId="21" fillId="0" borderId="0">
      <alignment/>
      <protection/>
    </xf>
    <xf numFmtId="0" fontId="24" fillId="18" borderId="0" applyNumberFormat="0" applyBorder="0" applyAlignment="0" applyProtection="0"/>
    <xf numFmtId="0" fontId="7" fillId="4"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4" fillId="4" borderId="0" applyNumberFormat="0" applyBorder="0" applyAlignment="0" applyProtection="0"/>
    <xf numFmtId="0" fontId="21" fillId="0" borderId="0">
      <alignment/>
      <protection/>
    </xf>
    <xf numFmtId="0" fontId="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 fillId="0" borderId="0">
      <alignment vertical="center"/>
      <protection/>
    </xf>
    <xf numFmtId="0" fontId="0" fillId="0" borderId="0">
      <alignment/>
      <protection/>
    </xf>
  </cellStyleXfs>
  <cellXfs count="395">
    <xf numFmtId="0" fontId="0" fillId="0" borderId="0" xfId="0" applyAlignment="1">
      <alignment/>
    </xf>
    <xf numFmtId="0" fontId="1" fillId="0" borderId="0" xfId="80" applyAlignment="1">
      <alignment vertical="center"/>
      <protection/>
    </xf>
    <xf numFmtId="0" fontId="1" fillId="0" borderId="0" xfId="80" applyAlignment="1">
      <alignment vertical="center" wrapText="1"/>
      <protection/>
    </xf>
    <xf numFmtId="0" fontId="2" fillId="0" borderId="0" xfId="80" applyFont="1" applyAlignment="1">
      <alignment vertical="center" wrapText="1"/>
      <protection/>
    </xf>
    <xf numFmtId="0" fontId="1" fillId="0" borderId="0" xfId="80" applyFont="1" applyAlignment="1">
      <alignment vertical="center"/>
      <protection/>
    </xf>
    <xf numFmtId="0" fontId="3" fillId="0" borderId="0" xfId="80" applyFont="1" applyAlignment="1">
      <alignment vertical="center"/>
      <protection/>
    </xf>
    <xf numFmtId="0" fontId="4" fillId="0" borderId="0" xfId="80" applyFont="1" applyAlignment="1">
      <alignment horizontal="center" vertical="center" wrapText="1"/>
      <protection/>
    </xf>
    <xf numFmtId="0" fontId="1" fillId="0" borderId="9" xfId="80" applyFont="1" applyBorder="1" applyAlignment="1">
      <alignment horizontal="center" vertical="center" wrapText="1"/>
      <protection/>
    </xf>
    <xf numFmtId="0" fontId="1" fillId="0" borderId="9" xfId="80" applyBorder="1" applyAlignment="1">
      <alignment horizontal="center" vertical="center" wrapText="1"/>
      <protection/>
    </xf>
    <xf numFmtId="0" fontId="1" fillId="0" borderId="9" xfId="80" applyBorder="1" applyAlignment="1">
      <alignment vertical="center" wrapText="1"/>
      <protection/>
    </xf>
    <xf numFmtId="0" fontId="1" fillId="0" borderId="9" xfId="80" applyFont="1" applyBorder="1" applyAlignment="1">
      <alignment horizontal="left" vertical="top" wrapText="1"/>
      <protection/>
    </xf>
    <xf numFmtId="0" fontId="1" fillId="0" borderId="9" xfId="80" applyBorder="1" applyAlignment="1">
      <alignment horizontal="left" vertical="top" wrapText="1"/>
      <protection/>
    </xf>
    <xf numFmtId="0" fontId="1" fillId="0" borderId="9" xfId="80" applyFont="1" applyBorder="1" applyAlignment="1">
      <alignment horizontal="left" vertical="center" wrapText="1"/>
      <protection/>
    </xf>
    <xf numFmtId="0" fontId="1" fillId="0" borderId="9" xfId="80" applyBorder="1" applyAlignment="1">
      <alignment horizontal="left" vertical="center" wrapText="1"/>
      <protection/>
    </xf>
    <xf numFmtId="0" fontId="1" fillId="0" borderId="10" xfId="80" applyBorder="1" applyAlignment="1">
      <alignment horizontal="left" vertical="center" wrapText="1"/>
      <protection/>
    </xf>
    <xf numFmtId="0" fontId="1" fillId="0" borderId="11" xfId="80" applyBorder="1" applyAlignment="1">
      <alignment horizontal="left" vertical="center" wrapText="1"/>
      <protection/>
    </xf>
    <xf numFmtId="0" fontId="1" fillId="0" borderId="12" xfId="80" applyBorder="1" applyAlignment="1">
      <alignment horizontal="left" vertical="center" wrapText="1"/>
      <protection/>
    </xf>
    <xf numFmtId="0" fontId="2" fillId="0" borderId="0" xfId="80" applyNumberFormat="1" applyFont="1" applyFill="1" applyBorder="1" applyAlignment="1">
      <alignment vertical="center" wrapText="1"/>
      <protection/>
    </xf>
    <xf numFmtId="0" fontId="2" fillId="0" borderId="0" xfId="80" applyNumberFormat="1" applyFont="1" applyFill="1" applyBorder="1" applyAlignment="1">
      <alignment vertical="center" wrapText="1"/>
      <protection/>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5" fillId="0" borderId="15" xfId="0" applyFont="1" applyFill="1" applyBorder="1" applyAlignment="1">
      <alignment vertical="center" wrapText="1"/>
    </xf>
    <xf numFmtId="9" fontId="5" fillId="0" borderId="9" xfId="0" applyNumberFormat="1" applyFont="1" applyFill="1" applyBorder="1" applyAlignment="1">
      <alignment horizontal="center" vertical="center" wrapText="1"/>
    </xf>
    <xf numFmtId="10" fontId="2" fillId="0" borderId="9"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10" fontId="5" fillId="0"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9" fontId="2" fillId="0" borderId="9" xfId="0" applyNumberFormat="1" applyFont="1" applyFill="1" applyBorder="1" applyAlignment="1">
      <alignment horizontal="center" vertical="top" wrapText="1"/>
    </xf>
    <xf numFmtId="0" fontId="2" fillId="0" borderId="9" xfId="80" applyFont="1" applyFill="1" applyBorder="1" applyAlignment="1">
      <alignment horizontal="center" vertical="center" wrapText="1"/>
      <protection/>
    </xf>
    <xf numFmtId="9" fontId="7" fillId="0" borderId="9" xfId="0" applyNumberFormat="1" applyFont="1" applyFill="1" applyBorder="1" applyAlignment="1">
      <alignment horizontal="center" vertical="center" wrapText="1"/>
    </xf>
    <xf numFmtId="57" fontId="5" fillId="0" borderId="9"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ill="1" applyBorder="1" applyAlignment="1">
      <alignment/>
    </xf>
    <xf numFmtId="4" fontId="0" fillId="0" borderId="9" xfId="0" applyNumberFormat="1" applyFont="1" applyFill="1" applyBorder="1" applyAlignment="1">
      <alignment/>
    </xf>
    <xf numFmtId="0" fontId="0" fillId="0" borderId="9" xfId="0" applyFont="1" applyFill="1" applyBorder="1" applyAlignment="1">
      <alignment/>
    </xf>
    <xf numFmtId="0" fontId="0" fillId="0" borderId="9" xfId="0" applyBorder="1" applyAlignment="1">
      <alignment/>
    </xf>
    <xf numFmtId="0" fontId="8" fillId="0" borderId="9" xfId="0" applyFont="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0" borderId="9" xfId="0" applyNumberFormat="1" applyFill="1" applyBorder="1" applyAlignment="1">
      <alignment/>
    </xf>
    <xf numFmtId="4" fontId="0" fillId="0" borderId="9" xfId="0" applyNumberFormat="1" applyBorder="1" applyAlignment="1">
      <alignment/>
    </xf>
    <xf numFmtId="0" fontId="0" fillId="0" borderId="9" xfId="0" applyFont="1" applyFill="1" applyBorder="1" applyAlignment="1">
      <alignment horizontal="center" vertical="center" wrapText="1"/>
    </xf>
    <xf numFmtId="0" fontId="2" fillId="0" borderId="9" xfId="0" applyFont="1" applyFill="1" applyBorder="1" applyAlignment="1">
      <alignment/>
    </xf>
    <xf numFmtId="0" fontId="0" fillId="0" borderId="0" xfId="0" applyAlignment="1">
      <alignment horizontal="right"/>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1"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22" xfId="0" applyBorder="1" applyAlignment="1">
      <alignment horizontal="center" vertical="center"/>
    </xf>
    <xf numFmtId="49" fontId="2" fillId="0" borderId="13"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9" xfId="155" applyFill="1" applyBorder="1">
      <alignment/>
      <protection/>
    </xf>
    <xf numFmtId="0" fontId="0" fillId="0" borderId="9" xfId="155" applyBorder="1">
      <alignment/>
      <protection/>
    </xf>
    <xf numFmtId="0" fontId="0" fillId="0" borderId="0" xfId="0" applyAlignment="1">
      <alignment horizontal="centerContinuous" vertical="center"/>
    </xf>
    <xf numFmtId="0" fontId="0" fillId="0" borderId="9" xfId="0" applyFill="1" applyBorder="1" applyAlignment="1">
      <alignment horizontal="center"/>
    </xf>
    <xf numFmtId="180" fontId="0" fillId="0" borderId="9" xfId="155" applyNumberFormat="1" applyFill="1" applyBorder="1">
      <alignment/>
      <protection/>
    </xf>
    <xf numFmtId="0" fontId="0" fillId="0" borderId="9" xfId="155" applyFill="1" applyBorder="1" applyAlignment="1">
      <alignment horizontal="center"/>
      <protection/>
    </xf>
    <xf numFmtId="4" fontId="0" fillId="0" borderId="9" xfId="155" applyNumberFormat="1" applyFill="1" applyBorder="1">
      <alignment/>
      <protection/>
    </xf>
    <xf numFmtId="0" fontId="0" fillId="0" borderId="16" xfId="155" applyFill="1" applyBorder="1" applyAlignment="1">
      <alignment horizontal="center"/>
      <protection/>
    </xf>
    <xf numFmtId="0" fontId="0" fillId="0" borderId="18" xfId="155" applyFill="1" applyBorder="1" applyAlignment="1">
      <alignment horizontal="center"/>
      <protection/>
    </xf>
    <xf numFmtId="0" fontId="8" fillId="0" borderId="0" xfId="0" applyFont="1" applyAlignment="1">
      <alignment wrapText="1"/>
    </xf>
    <xf numFmtId="0" fontId="10" fillId="0" borderId="0" xfId="0" applyFont="1" applyAlignment="1">
      <alignment horizontal="centerContinuous" vertical="center" wrapText="1"/>
    </xf>
    <xf numFmtId="0" fontId="8"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 fillId="0" borderId="10" xfId="0" applyFont="1" applyBorder="1" applyAlignment="1">
      <alignment horizontal="center" vertical="center" wrapText="1"/>
    </xf>
    <xf numFmtId="0" fontId="0" fillId="0" borderId="10" xfId="0" applyFill="1" applyBorder="1" applyAlignment="1">
      <alignment horizontal="center" vertical="center"/>
    </xf>
    <xf numFmtId="0" fontId="8" fillId="0" borderId="9" xfId="0" applyFont="1" applyFill="1" applyBorder="1" applyAlignment="1">
      <alignment wrapText="1"/>
    </xf>
    <xf numFmtId="0" fontId="0" fillId="0" borderId="10" xfId="0" applyFill="1" applyBorder="1" applyAlignment="1">
      <alignment/>
    </xf>
    <xf numFmtId="0" fontId="8" fillId="0" borderId="10" xfId="0" applyFont="1" applyFill="1" applyBorder="1" applyAlignment="1">
      <alignment wrapText="1"/>
    </xf>
    <xf numFmtId="4" fontId="0" fillId="0" borderId="10" xfId="0" applyNumberFormat="1" applyFill="1" applyBorder="1" applyAlignment="1">
      <alignment/>
    </xf>
    <xf numFmtId="0" fontId="0" fillId="0" borderId="10" xfId="0" applyBorder="1" applyAlignment="1">
      <alignment/>
    </xf>
    <xf numFmtId="0" fontId="8" fillId="0" borderId="9" xfId="0" applyFont="1" applyBorder="1" applyAlignment="1">
      <alignment horizontal="center" wrapText="1"/>
    </xf>
    <xf numFmtId="0" fontId="8" fillId="0" borderId="9" xfId="0" applyFont="1" applyBorder="1" applyAlignment="1">
      <alignment wrapText="1"/>
    </xf>
    <xf numFmtId="0" fontId="0" fillId="0" borderId="9" xfId="0" applyFont="1" applyBorder="1" applyAlignment="1">
      <alignment wrapText="1"/>
    </xf>
    <xf numFmtId="0" fontId="8" fillId="0" borderId="10" xfId="0" applyFont="1" applyBorder="1" applyAlignment="1">
      <alignment wrapText="1"/>
    </xf>
    <xf numFmtId="4" fontId="0" fillId="0" borderId="10" xfId="0" applyNumberFormat="1" applyBorder="1" applyAlignment="1">
      <alignment/>
    </xf>
    <xf numFmtId="0" fontId="8" fillId="0" borderId="9" xfId="0" applyFont="1" applyBorder="1" applyAlignment="1">
      <alignment horizontal="center"/>
    </xf>
    <xf numFmtId="0" fontId="11" fillId="0" borderId="0" xfId="0" applyFont="1" applyFill="1" applyAlignment="1">
      <alignment horizontal="center" vertical="center"/>
    </xf>
    <xf numFmtId="0" fontId="12" fillId="0" borderId="23"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left" vertical="center"/>
      <protection/>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2" fillId="0" borderId="9" xfId="0" applyFont="1" applyFill="1" applyBorder="1" applyAlignment="1">
      <alignment horizontal="left" vertical="center"/>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25" xfId="0" applyFont="1" applyBorder="1" applyAlignment="1">
      <alignment horizontal="left"/>
    </xf>
    <xf numFmtId="0" fontId="0" fillId="0" borderId="10" xfId="0" applyBorder="1" applyAlignment="1">
      <alignment horizontal="center" vertical="center" wrapText="1"/>
    </xf>
    <xf numFmtId="0" fontId="0" fillId="0" borderId="9" xfId="0" applyBorder="1" applyAlignment="1">
      <alignment horizontal="center" vertical="center"/>
    </xf>
    <xf numFmtId="49" fontId="2" fillId="0" borderId="9" xfId="0" applyNumberFormat="1" applyFont="1" applyFill="1" applyBorder="1" applyAlignment="1" applyProtection="1">
      <alignment horizontal="center" vertical="center" wrapText="1"/>
      <protection/>
    </xf>
    <xf numFmtId="4" fontId="7" fillId="0" borderId="9" xfId="79" applyNumberFormat="1" applyFont="1" applyBorder="1" applyAlignment="1">
      <alignment horizontal="right" vertical="center" shrinkToFit="1"/>
      <protection/>
    </xf>
    <xf numFmtId="0" fontId="8" fillId="0" borderId="9" xfId="0" applyFont="1" applyFill="1" applyBorder="1" applyAlignment="1">
      <alignment/>
    </xf>
    <xf numFmtId="49" fontId="2" fillId="0" borderId="13" xfId="0" applyNumberFormat="1" applyFont="1" applyFill="1" applyBorder="1" applyAlignment="1" applyProtection="1">
      <alignment horizontal="center" vertical="center" wrapText="1"/>
      <protection/>
    </xf>
    <xf numFmtId="4" fontId="7" fillId="0" borderId="9" xfId="99" applyNumberFormat="1" applyFont="1" applyBorder="1" applyAlignment="1">
      <alignment horizontal="right" vertical="center" shrinkToFit="1"/>
      <protection/>
    </xf>
    <xf numFmtId="4" fontId="7" fillId="0" borderId="9" xfId="98" applyNumberFormat="1" applyFont="1" applyBorder="1" applyAlignment="1">
      <alignment horizontal="right" vertical="center" shrinkToFit="1"/>
      <protection/>
    </xf>
    <xf numFmtId="4" fontId="7" fillId="0" borderId="9" xfId="100" applyNumberFormat="1" applyFont="1" applyBorder="1" applyAlignment="1">
      <alignment horizontal="right" vertical="center" shrinkToFit="1"/>
      <protection/>
    </xf>
    <xf numFmtId="4" fontId="7" fillId="0" borderId="9" xfId="102" applyNumberFormat="1" applyFont="1" applyBorder="1" applyAlignment="1">
      <alignment horizontal="right" vertical="center" shrinkToFit="1"/>
      <protection/>
    </xf>
    <xf numFmtId="4" fontId="7" fillId="0" borderId="9" xfId="104" applyNumberFormat="1" applyFont="1" applyBorder="1" applyAlignment="1">
      <alignment horizontal="right" vertical="center" shrinkToFit="1"/>
      <protection/>
    </xf>
    <xf numFmtId="0" fontId="0" fillId="0" borderId="9" xfId="0" applyBorder="1" applyAlignment="1">
      <alignment horizontal="center"/>
    </xf>
    <xf numFmtId="4" fontId="7" fillId="0" borderId="9" xfId="105" applyNumberFormat="1" applyFont="1" applyBorder="1" applyAlignment="1">
      <alignment horizontal="right" vertical="center" shrinkToFit="1"/>
      <protection/>
    </xf>
    <xf numFmtId="4" fontId="7" fillId="0" borderId="9" xfId="106" applyNumberFormat="1" applyFont="1" applyBorder="1" applyAlignment="1">
      <alignment horizontal="right" vertical="center" shrinkToFit="1"/>
      <protection/>
    </xf>
    <xf numFmtId="4" fontId="7" fillId="0" borderId="9" xfId="107" applyNumberFormat="1" applyFont="1" applyBorder="1" applyAlignment="1">
      <alignment horizontal="right" vertical="center" shrinkToFit="1"/>
      <protection/>
    </xf>
    <xf numFmtId="4" fontId="7" fillId="0" borderId="9" xfId="107" applyNumberFormat="1" applyFont="1" applyBorder="1" applyAlignment="1">
      <alignment horizontal="right" vertical="center" shrinkToFit="1"/>
      <protection/>
    </xf>
    <xf numFmtId="4" fontId="7" fillId="0" borderId="9" xfId="109" applyNumberFormat="1" applyFont="1" applyBorder="1" applyAlignment="1">
      <alignment horizontal="right" vertical="center" shrinkToFit="1"/>
      <protection/>
    </xf>
    <xf numFmtId="4" fontId="7" fillId="0" borderId="9" xfId="108" applyNumberFormat="1" applyFont="1" applyBorder="1" applyAlignment="1">
      <alignment horizontal="right" vertical="center" shrinkToFit="1"/>
      <protection/>
    </xf>
    <xf numFmtId="4" fontId="7" fillId="0" borderId="9" xfId="110" applyNumberFormat="1" applyFont="1" applyBorder="1" applyAlignment="1">
      <alignment horizontal="right" vertical="center" shrinkToFit="1"/>
      <protection/>
    </xf>
    <xf numFmtId="4" fontId="7" fillId="0" borderId="9" xfId="111" applyNumberFormat="1" applyFont="1" applyBorder="1" applyAlignment="1">
      <alignment horizontal="right" vertical="center" shrinkToFit="1"/>
      <protection/>
    </xf>
    <xf numFmtId="4" fontId="7" fillId="0" borderId="9" xfId="114" applyNumberFormat="1" applyFont="1" applyBorder="1" applyAlignment="1">
      <alignment horizontal="right" vertical="center" shrinkToFit="1"/>
      <protection/>
    </xf>
    <xf numFmtId="4" fontId="7" fillId="0" borderId="9" xfId="116" applyNumberFormat="1" applyFont="1" applyBorder="1" applyAlignment="1">
      <alignment horizontal="right" vertical="center" shrinkToFit="1"/>
      <protection/>
    </xf>
    <xf numFmtId="4" fontId="7" fillId="0" borderId="9" xfId="118" applyNumberFormat="1" applyFont="1" applyBorder="1" applyAlignment="1">
      <alignment horizontal="right" vertical="center" shrinkToFit="1"/>
      <protection/>
    </xf>
    <xf numFmtId="4" fontId="7" fillId="0" borderId="9" xfId="120" applyNumberFormat="1" applyFont="1" applyBorder="1" applyAlignment="1">
      <alignment horizontal="right" vertical="center" shrinkToFit="1"/>
      <protection/>
    </xf>
    <xf numFmtId="49" fontId="2" fillId="0" borderId="9" xfId="0" applyNumberFormat="1" applyFont="1" applyFill="1" applyBorder="1" applyAlignment="1" applyProtection="1">
      <alignment horizontal="center" vertical="center" wrapText="1"/>
      <protection/>
    </xf>
    <xf numFmtId="4" fontId="7" fillId="0" borderId="9" xfId="113" applyNumberFormat="1" applyFont="1" applyBorder="1" applyAlignment="1">
      <alignment horizontal="right" vertical="center" shrinkToFit="1"/>
      <protection/>
    </xf>
    <xf numFmtId="4" fontId="7" fillId="0" borderId="9" xfId="115" applyNumberFormat="1" applyFont="1" applyBorder="1" applyAlignment="1">
      <alignment horizontal="right" vertical="center" shrinkToFit="1"/>
      <protection/>
    </xf>
    <xf numFmtId="4" fontId="7" fillId="0" borderId="9" xfId="117" applyNumberFormat="1" applyFont="1" applyBorder="1" applyAlignment="1">
      <alignment horizontal="right" vertical="center" shrinkToFit="1"/>
      <protection/>
    </xf>
    <xf numFmtId="4" fontId="7" fillId="0" borderId="9" xfId="119" applyNumberFormat="1" applyFont="1" applyBorder="1" applyAlignment="1">
      <alignment horizontal="right" vertical="center" shrinkToFit="1"/>
      <protection/>
    </xf>
    <xf numFmtId="4" fontId="7" fillId="0" borderId="9" xfId="121" applyNumberFormat="1" applyFont="1" applyBorder="1" applyAlignment="1">
      <alignment horizontal="right" vertical="center" shrinkToFit="1"/>
      <protection/>
    </xf>
    <xf numFmtId="4" fontId="7" fillId="0" borderId="9" xfId="122" applyNumberFormat="1" applyFont="1" applyBorder="1" applyAlignment="1">
      <alignment horizontal="right" vertical="center" shrinkToFit="1"/>
      <protection/>
    </xf>
    <xf numFmtId="4" fontId="7" fillId="0" borderId="9" xfId="124" applyNumberFormat="1" applyFont="1" applyBorder="1" applyAlignment="1">
      <alignment horizontal="right" vertical="center" shrinkToFit="1"/>
      <protection/>
    </xf>
    <xf numFmtId="4" fontId="7" fillId="0" borderId="9" xfId="81" applyNumberFormat="1" applyFont="1" applyBorder="1" applyAlignment="1">
      <alignment horizontal="right" vertical="center" shrinkToFit="1"/>
      <protection/>
    </xf>
    <xf numFmtId="4" fontId="7" fillId="0" borderId="9" xfId="126" applyNumberFormat="1" applyFont="1" applyBorder="1" applyAlignment="1">
      <alignment horizontal="right" vertical="center" shrinkToFit="1"/>
      <protection/>
    </xf>
    <xf numFmtId="4" fontId="7" fillId="0" borderId="9" xfId="128" applyNumberFormat="1" applyFont="1" applyBorder="1" applyAlignment="1">
      <alignment horizontal="right" vertical="center" shrinkToFit="1"/>
      <protection/>
    </xf>
    <xf numFmtId="4" fontId="7" fillId="0" borderId="9" xfId="123" applyNumberFormat="1" applyFont="1" applyBorder="1" applyAlignment="1">
      <alignment horizontal="right" vertical="center" shrinkToFit="1"/>
      <protection/>
    </xf>
    <xf numFmtId="4" fontId="7" fillId="0" borderId="9" xfId="125" applyNumberFormat="1" applyFont="1" applyBorder="1" applyAlignment="1">
      <alignment horizontal="right" vertical="center" shrinkToFit="1"/>
      <protection/>
    </xf>
    <xf numFmtId="4" fontId="7" fillId="0" borderId="9" xfId="82" applyNumberFormat="1" applyFont="1" applyBorder="1" applyAlignment="1">
      <alignment horizontal="right" vertical="center" shrinkToFit="1"/>
      <protection/>
    </xf>
    <xf numFmtId="4" fontId="7" fillId="0" borderId="9" xfId="127" applyNumberFormat="1" applyFont="1" applyBorder="1" applyAlignment="1">
      <alignment horizontal="right" vertical="center" shrinkToFit="1"/>
      <protection/>
    </xf>
    <xf numFmtId="4" fontId="7" fillId="0" borderId="9" xfId="130" applyNumberFormat="1" applyFont="1" applyBorder="1" applyAlignment="1">
      <alignment horizontal="right" vertical="center" shrinkToFit="1"/>
      <protection/>
    </xf>
    <xf numFmtId="4" fontId="7" fillId="0" borderId="9" xfId="129" applyNumberFormat="1" applyFont="1" applyBorder="1" applyAlignment="1">
      <alignment horizontal="right" vertical="center" shrinkToFit="1"/>
      <protection/>
    </xf>
    <xf numFmtId="4" fontId="7" fillId="0" borderId="9" xfId="29" applyNumberFormat="1" applyFont="1" applyBorder="1" applyAlignment="1">
      <alignment horizontal="right" vertical="center" shrinkToFit="1"/>
      <protection/>
    </xf>
    <xf numFmtId="4" fontId="7" fillId="0" borderId="9" xfId="132" applyNumberFormat="1" applyFont="1" applyBorder="1" applyAlignment="1">
      <alignment horizontal="right" vertical="center" shrinkToFit="1"/>
      <protection/>
    </xf>
    <xf numFmtId="4" fontId="7" fillId="0" borderId="9" xfId="134" applyNumberFormat="1" applyFont="1" applyBorder="1" applyAlignment="1">
      <alignment horizontal="right" vertical="center" shrinkToFit="1"/>
      <protection/>
    </xf>
    <xf numFmtId="0" fontId="0" fillId="2" borderId="0" xfId="0" applyFill="1" applyAlignment="1">
      <alignment/>
    </xf>
    <xf numFmtId="0" fontId="0" fillId="0" borderId="9" xfId="0" applyFill="1" applyBorder="1" applyAlignment="1">
      <alignment horizontal="left"/>
    </xf>
    <xf numFmtId="4" fontId="7" fillId="0" borderId="9" xfId="149" applyNumberFormat="1" applyFont="1" applyBorder="1" applyAlignment="1">
      <alignment horizontal="right" vertical="center" shrinkToFit="1"/>
      <protection/>
    </xf>
    <xf numFmtId="0" fontId="0" fillId="0" borderId="20" xfId="0" applyFill="1" applyBorder="1" applyAlignment="1">
      <alignment/>
    </xf>
    <xf numFmtId="0" fontId="7" fillId="0" borderId="9" xfId="148" applyFont="1" applyBorder="1" applyAlignment="1">
      <alignment horizontal="left" vertical="center" shrinkToFit="1"/>
      <protection/>
    </xf>
    <xf numFmtId="0" fontId="7" fillId="2" borderId="9" xfId="148" applyFont="1" applyFill="1" applyBorder="1" applyAlignment="1">
      <alignment horizontal="left" vertical="center" shrinkToFit="1"/>
      <protection/>
    </xf>
    <xf numFmtId="4" fontId="7" fillId="2" borderId="9" xfId="149" applyNumberFormat="1" applyFont="1" applyFill="1" applyBorder="1" applyAlignment="1">
      <alignment horizontal="right" vertical="center" shrinkToFit="1"/>
      <protection/>
    </xf>
    <xf numFmtId="0" fontId="0" fillId="2" borderId="9" xfId="0" applyFill="1" applyBorder="1" applyAlignment="1">
      <alignment/>
    </xf>
    <xf numFmtId="0" fontId="0" fillId="2" borderId="20" xfId="0" applyFill="1" applyBorder="1" applyAlignment="1">
      <alignment/>
    </xf>
    <xf numFmtId="0" fontId="0" fillId="0" borderId="11" xfId="0" applyBorder="1" applyAlignment="1">
      <alignment horizontal="center" vertical="center" wrapText="1"/>
    </xf>
    <xf numFmtId="0" fontId="0" fillId="0" borderId="26" xfId="0" applyBorder="1" applyAlignment="1">
      <alignment horizontal="center" vertical="center"/>
    </xf>
    <xf numFmtId="49" fontId="2" fillId="0" borderId="11" xfId="0" applyNumberFormat="1" applyFont="1" applyFill="1" applyBorder="1" applyAlignment="1" applyProtection="1">
      <alignment horizontal="center" vertical="center" wrapText="1"/>
      <protection/>
    </xf>
    <xf numFmtId="0" fontId="0" fillId="0" borderId="11" xfId="0" applyBorder="1" applyAlignment="1">
      <alignment horizontal="center"/>
    </xf>
    <xf numFmtId="49" fontId="2" fillId="0" borderId="12" xfId="0" applyNumberFormat="1" applyFont="1" applyFill="1" applyBorder="1" applyAlignment="1" applyProtection="1">
      <alignment horizontal="center" vertical="center" wrapText="1"/>
      <protection/>
    </xf>
    <xf numFmtId="4" fontId="7" fillId="0" borderId="27" xfId="107" applyNumberFormat="1" applyFont="1" applyBorder="1" applyAlignment="1">
      <alignment horizontal="right" vertical="center" shrinkToFit="1"/>
      <protection/>
    </xf>
    <xf numFmtId="0" fontId="0" fillId="0" borderId="12" xfId="0" applyBorder="1" applyAlignment="1">
      <alignment/>
    </xf>
    <xf numFmtId="4" fontId="7" fillId="0" borderId="27" xfId="107" applyNumberFormat="1" applyFont="1" applyBorder="1" applyAlignment="1">
      <alignment horizontal="right" vertical="center" shrinkToFit="1"/>
      <protection/>
    </xf>
    <xf numFmtId="49" fontId="2" fillId="0" borderId="10" xfId="0" applyNumberFormat="1" applyFont="1" applyFill="1" applyBorder="1" applyAlignment="1" applyProtection="1">
      <alignment horizontal="center" vertical="center" wrapText="1"/>
      <protection/>
    </xf>
    <xf numFmtId="4" fontId="7" fillId="0" borderId="28" xfId="109" applyNumberFormat="1" applyFont="1" applyBorder="1" applyAlignment="1">
      <alignment horizontal="right" vertical="center" shrinkToFit="1"/>
      <protection/>
    </xf>
    <xf numFmtId="4" fontId="7" fillId="0" borderId="27" xfId="136" applyNumberFormat="1" applyFont="1" applyBorder="1" applyAlignment="1">
      <alignment horizontal="right" vertical="center" shrinkToFit="1"/>
      <protection/>
    </xf>
    <xf numFmtId="4" fontId="7" fillId="0" borderId="27" xfId="131" applyNumberFormat="1" applyFont="1" applyBorder="1" applyAlignment="1">
      <alignment horizontal="right" vertical="center" shrinkToFit="1"/>
      <protection/>
    </xf>
    <xf numFmtId="4" fontId="7" fillId="0" borderId="27" xfId="28" applyNumberFormat="1" applyFont="1" applyBorder="1" applyAlignment="1">
      <alignment horizontal="right" vertical="center" shrinkToFit="1"/>
      <protection/>
    </xf>
    <xf numFmtId="4" fontId="7" fillId="0" borderId="27" xfId="114" applyNumberFormat="1" applyFont="1" applyBorder="1" applyAlignment="1">
      <alignment horizontal="right" vertical="center" shrinkToFit="1"/>
      <protection/>
    </xf>
    <xf numFmtId="4" fontId="7" fillId="0" borderId="27" xfId="133" applyNumberFormat="1" applyFont="1" applyBorder="1" applyAlignment="1">
      <alignment horizontal="right" vertical="center" shrinkToFit="1"/>
      <protection/>
    </xf>
    <xf numFmtId="4" fontId="7" fillId="0" borderId="27" xfId="116" applyNumberFormat="1" applyFont="1" applyBorder="1" applyAlignment="1">
      <alignment horizontal="right" vertical="center" shrinkToFit="1"/>
      <protection/>
    </xf>
    <xf numFmtId="4" fontId="7" fillId="0" borderId="27" xfId="135" applyNumberFormat="1" applyFont="1" applyBorder="1" applyAlignment="1">
      <alignment horizontal="right" vertical="center" shrinkToFit="1"/>
      <protection/>
    </xf>
    <xf numFmtId="4" fontId="7" fillId="0" borderId="27" xfId="118" applyNumberFormat="1" applyFont="1" applyBorder="1" applyAlignment="1">
      <alignment horizontal="right" vertical="center" shrinkToFit="1"/>
      <protection/>
    </xf>
    <xf numFmtId="4" fontId="7" fillId="0" borderId="27" xfId="137" applyNumberFormat="1" applyFont="1" applyBorder="1" applyAlignment="1">
      <alignment horizontal="right" vertical="center" shrinkToFit="1"/>
      <protection/>
    </xf>
    <xf numFmtId="4" fontId="7" fillId="0" borderId="27" xfId="120" applyNumberFormat="1" applyFont="1" applyBorder="1" applyAlignment="1">
      <alignment horizontal="right" vertical="center" shrinkToFit="1"/>
      <protection/>
    </xf>
    <xf numFmtId="4" fontId="7" fillId="0" borderId="27" xfId="138" applyNumberFormat="1" applyFont="1" applyBorder="1" applyAlignment="1">
      <alignment horizontal="right" vertical="center" shrinkToFit="1"/>
      <protection/>
    </xf>
    <xf numFmtId="4" fontId="7" fillId="0" borderId="27" xfId="113" applyNumberFormat="1" applyFont="1" applyBorder="1" applyAlignment="1">
      <alignment horizontal="right" vertical="center" shrinkToFit="1"/>
      <protection/>
    </xf>
    <xf numFmtId="4" fontId="7" fillId="0" borderId="27" xfId="140" applyNumberFormat="1" applyFont="1" applyBorder="1" applyAlignment="1">
      <alignment horizontal="right" vertical="center" shrinkToFit="1"/>
      <protection/>
    </xf>
    <xf numFmtId="4" fontId="7" fillId="0" borderId="27" xfId="115" applyNumberFormat="1" applyFont="1" applyBorder="1" applyAlignment="1">
      <alignment horizontal="right" vertical="center" shrinkToFit="1"/>
      <protection/>
    </xf>
    <xf numFmtId="4" fontId="7" fillId="0" borderId="27" xfId="117" applyNumberFormat="1" applyFont="1" applyBorder="1" applyAlignment="1">
      <alignment horizontal="right" vertical="center" shrinkToFit="1"/>
      <protection/>
    </xf>
    <xf numFmtId="4" fontId="7" fillId="0" borderId="27" xfId="142" applyNumberFormat="1" applyFont="1" applyBorder="1" applyAlignment="1">
      <alignment horizontal="right" vertical="center" shrinkToFit="1"/>
      <protection/>
    </xf>
    <xf numFmtId="4" fontId="7" fillId="0" borderId="27" xfId="119" applyNumberFormat="1" applyFont="1" applyBorder="1" applyAlignment="1">
      <alignment horizontal="right" vertical="center" shrinkToFit="1"/>
      <protection/>
    </xf>
    <xf numFmtId="4" fontId="7" fillId="0" borderId="27" xfId="144" applyNumberFormat="1" applyFont="1" applyBorder="1" applyAlignment="1">
      <alignment horizontal="right" vertical="center" shrinkToFit="1"/>
      <protection/>
    </xf>
    <xf numFmtId="4" fontId="7" fillId="0" borderId="27" xfId="68" applyNumberFormat="1" applyFont="1" applyBorder="1" applyAlignment="1">
      <alignment horizontal="right" vertical="center" shrinkToFit="1"/>
      <protection/>
    </xf>
    <xf numFmtId="49" fontId="2" fillId="2" borderId="11" xfId="0" applyNumberFormat="1" applyFont="1" applyFill="1" applyBorder="1" applyAlignment="1" applyProtection="1">
      <alignment horizontal="center" vertical="center" wrapText="1"/>
      <protection/>
    </xf>
    <xf numFmtId="49" fontId="2" fillId="2" borderId="9" xfId="0" applyNumberFormat="1" applyFont="1" applyFill="1" applyBorder="1" applyAlignment="1" applyProtection="1">
      <alignment horizontal="center" vertical="center" wrapText="1"/>
      <protection/>
    </xf>
    <xf numFmtId="4" fontId="7" fillId="2" borderId="9" xfId="79" applyNumberFormat="1" applyFont="1" applyFill="1" applyBorder="1" applyAlignment="1">
      <alignment horizontal="right" vertical="center" shrinkToFit="1"/>
      <protection/>
    </xf>
    <xf numFmtId="4" fontId="7" fillId="2" borderId="27" xfId="121" applyNumberFormat="1" applyFont="1" applyFill="1" applyBorder="1" applyAlignment="1">
      <alignment horizontal="right" vertical="center" shrinkToFit="1"/>
      <protection/>
    </xf>
    <xf numFmtId="4" fontId="7" fillId="2" borderId="27" xfId="139" applyNumberFormat="1" applyFont="1" applyFill="1" applyBorder="1" applyAlignment="1">
      <alignment horizontal="right" vertical="center" shrinkToFit="1"/>
      <protection/>
    </xf>
    <xf numFmtId="4" fontId="7" fillId="0" borderId="27" xfId="122" applyNumberFormat="1" applyFont="1" applyBorder="1" applyAlignment="1">
      <alignment horizontal="right" vertical="center" shrinkToFit="1"/>
      <protection/>
    </xf>
    <xf numFmtId="4" fontId="7" fillId="0" borderId="27" xfId="141" applyNumberFormat="1" applyFont="1" applyBorder="1" applyAlignment="1">
      <alignment horizontal="right" vertical="center" shrinkToFit="1"/>
      <protection/>
    </xf>
    <xf numFmtId="4" fontId="7" fillId="0" borderId="27" xfId="124" applyNumberFormat="1" applyFont="1" applyBorder="1" applyAlignment="1">
      <alignment horizontal="right" vertical="center" shrinkToFit="1"/>
      <protection/>
    </xf>
    <xf numFmtId="4" fontId="7" fillId="0" borderId="27" xfId="143" applyNumberFormat="1" applyFont="1" applyBorder="1" applyAlignment="1">
      <alignment horizontal="right" vertical="center" shrinkToFit="1"/>
      <protection/>
    </xf>
    <xf numFmtId="4" fontId="7" fillId="0" borderId="27" xfId="81" applyNumberFormat="1" applyFont="1" applyBorder="1" applyAlignment="1">
      <alignment horizontal="right" vertical="center" shrinkToFit="1"/>
      <protection/>
    </xf>
    <xf numFmtId="4" fontId="7" fillId="0" borderId="27" xfId="145" applyNumberFormat="1" applyFont="1" applyBorder="1" applyAlignment="1">
      <alignment horizontal="right" vertical="center" shrinkToFit="1"/>
      <protection/>
    </xf>
    <xf numFmtId="4" fontId="7" fillId="0" borderId="27" xfId="126" applyNumberFormat="1" applyFont="1" applyBorder="1" applyAlignment="1">
      <alignment horizontal="right" vertical="center" shrinkToFit="1"/>
      <protection/>
    </xf>
    <xf numFmtId="4" fontId="7" fillId="0" borderId="27" xfId="67" applyNumberFormat="1" applyFont="1" applyBorder="1" applyAlignment="1">
      <alignment horizontal="right" vertical="center" shrinkToFit="1"/>
      <protection/>
    </xf>
    <xf numFmtId="49" fontId="2" fillId="0" borderId="11" xfId="0" applyNumberFormat="1" applyFont="1" applyFill="1" applyBorder="1" applyAlignment="1" applyProtection="1">
      <alignment horizontal="center" vertical="center" wrapText="1"/>
      <protection/>
    </xf>
    <xf numFmtId="4" fontId="7" fillId="0" borderId="27" xfId="128" applyNumberFormat="1" applyFont="1" applyBorder="1" applyAlignment="1">
      <alignment horizontal="right" vertical="center" shrinkToFit="1"/>
      <protection/>
    </xf>
    <xf numFmtId="4" fontId="7" fillId="0" borderId="27" xfId="123" applyNumberFormat="1" applyFont="1" applyBorder="1" applyAlignment="1">
      <alignment horizontal="right" vertical="center" shrinkToFit="1"/>
      <protection/>
    </xf>
    <xf numFmtId="49" fontId="2" fillId="2" borderId="11" xfId="0" applyNumberFormat="1" applyFont="1" applyFill="1" applyBorder="1" applyAlignment="1" applyProtection="1">
      <alignment horizontal="center" vertical="center" wrapText="1"/>
      <protection/>
    </xf>
    <xf numFmtId="0" fontId="0" fillId="2" borderId="9" xfId="0" applyFill="1" applyBorder="1" applyAlignment="1">
      <alignment horizontal="center"/>
    </xf>
    <xf numFmtId="4" fontId="7" fillId="2" borderId="27" xfId="125" applyNumberFormat="1" applyFont="1" applyFill="1" applyBorder="1" applyAlignment="1">
      <alignment horizontal="right" vertical="center" shrinkToFit="1"/>
      <protection/>
    </xf>
    <xf numFmtId="4" fontId="7" fillId="2" borderId="27" xfId="76" applyNumberFormat="1" applyFont="1" applyFill="1" applyBorder="1" applyAlignment="1">
      <alignment horizontal="right" vertical="center" shrinkToFit="1"/>
      <protection/>
    </xf>
    <xf numFmtId="4" fontId="7" fillId="0" borderId="27" xfId="82" applyNumberFormat="1" applyFont="1" applyBorder="1" applyAlignment="1">
      <alignment horizontal="right" vertical="center" shrinkToFit="1"/>
      <protection/>
    </xf>
    <xf numFmtId="4" fontId="7" fillId="0" borderId="27" xfId="85" applyNumberFormat="1" applyFont="1" applyBorder="1" applyAlignment="1">
      <alignment horizontal="right" vertical="center" shrinkToFit="1"/>
      <protection/>
    </xf>
    <xf numFmtId="4" fontId="7" fillId="0" borderId="27" xfId="127" applyNumberFormat="1" applyFont="1" applyBorder="1" applyAlignment="1">
      <alignment horizontal="right" vertical="center" shrinkToFit="1"/>
      <protection/>
    </xf>
    <xf numFmtId="4" fontId="7" fillId="0" borderId="27" xfId="88" applyNumberFormat="1" applyFont="1" applyBorder="1" applyAlignment="1">
      <alignment horizontal="right" vertical="center" shrinkToFit="1"/>
      <protection/>
    </xf>
    <xf numFmtId="4" fontId="7" fillId="0" borderId="27" xfId="130" applyNumberFormat="1" applyFont="1" applyBorder="1" applyAlignment="1">
      <alignment horizontal="right" vertical="center" shrinkToFit="1"/>
      <protection/>
    </xf>
    <xf numFmtId="4" fontId="7" fillId="0" borderId="27" xfId="47" applyNumberFormat="1" applyFont="1" applyBorder="1" applyAlignment="1">
      <alignment horizontal="right" vertical="center" shrinkToFit="1"/>
      <protection/>
    </xf>
    <xf numFmtId="4" fontId="7" fillId="0" borderId="27" xfId="129" applyNumberFormat="1" applyFont="1" applyBorder="1" applyAlignment="1">
      <alignment horizontal="right" vertical="center" shrinkToFit="1"/>
      <protection/>
    </xf>
    <xf numFmtId="4" fontId="7" fillId="0" borderId="27" xfId="91" applyNumberFormat="1" applyFont="1" applyBorder="1" applyAlignment="1">
      <alignment horizontal="right" vertical="center" shrinkToFit="1"/>
      <protection/>
    </xf>
    <xf numFmtId="4" fontId="7" fillId="0" borderId="27" xfId="75" applyNumberFormat="1" applyFont="1" applyBorder="1" applyAlignment="1">
      <alignment horizontal="right" vertical="center" shrinkToFit="1"/>
      <protection/>
    </xf>
    <xf numFmtId="4" fontId="7" fillId="0" borderId="27" xfId="29" applyNumberFormat="1" applyFont="1" applyBorder="1" applyAlignment="1">
      <alignment horizontal="right" vertical="center" shrinkToFit="1"/>
      <protection/>
    </xf>
    <xf numFmtId="4" fontId="7" fillId="0" borderId="9" xfId="86" applyNumberFormat="1" applyFont="1" applyBorder="1" applyAlignment="1">
      <alignment horizontal="right" vertical="center" shrinkToFit="1"/>
      <protection/>
    </xf>
    <xf numFmtId="4" fontId="7" fillId="0" borderId="9" xfId="89" applyNumberFormat="1" applyFont="1" applyBorder="1" applyAlignment="1">
      <alignment horizontal="right" vertical="center" shrinkToFit="1"/>
      <protection/>
    </xf>
    <xf numFmtId="4" fontId="7" fillId="0" borderId="27" xfId="132" applyNumberFormat="1" applyFont="1" applyBorder="1" applyAlignment="1">
      <alignment horizontal="right" vertical="center" shrinkToFit="1"/>
      <protection/>
    </xf>
    <xf numFmtId="4" fontId="7" fillId="0" borderId="27" xfId="46" applyNumberFormat="1" applyFont="1" applyBorder="1" applyAlignment="1">
      <alignment horizontal="right" vertical="center" shrinkToFit="1"/>
      <protection/>
    </xf>
    <xf numFmtId="4" fontId="7" fillId="0" borderId="27" xfId="134" applyNumberFormat="1" applyFont="1" applyBorder="1" applyAlignment="1">
      <alignment horizontal="right" vertical="center" shrinkToFit="1"/>
      <protection/>
    </xf>
    <xf numFmtId="4" fontId="7" fillId="0" borderId="27" xfId="92" applyNumberFormat="1" applyFont="1" applyBorder="1" applyAlignment="1">
      <alignment horizontal="right" vertical="center" shrinkToFit="1"/>
      <protection/>
    </xf>
    <xf numFmtId="0" fontId="0" fillId="0" borderId="26" xfId="0" applyBorder="1" applyAlignment="1">
      <alignment horizontal="center"/>
    </xf>
    <xf numFmtId="0" fontId="0" fillId="0" borderId="10" xfId="0" applyBorder="1" applyAlignment="1">
      <alignment horizontal="center"/>
    </xf>
    <xf numFmtId="4" fontId="7" fillId="0" borderId="27" xfId="94" applyNumberFormat="1" applyFont="1" applyBorder="1" applyAlignment="1">
      <alignment horizontal="right" vertical="center" shrinkToFit="1"/>
      <protection/>
    </xf>
    <xf numFmtId="0" fontId="0" fillId="0" borderId="24" xfId="0" applyBorder="1" applyAlignment="1">
      <alignment horizontal="center"/>
    </xf>
    <xf numFmtId="0" fontId="0" fillId="0" borderId="16" xfId="0" applyBorder="1" applyAlignment="1">
      <alignment horizontal="center"/>
    </xf>
    <xf numFmtId="0" fontId="0" fillId="0" borderId="16" xfId="0" applyBorder="1" applyAlignment="1">
      <alignment/>
    </xf>
    <xf numFmtId="4" fontId="7" fillId="0" borderId="27" xfId="96" applyNumberFormat="1" applyFont="1" applyBorder="1" applyAlignment="1">
      <alignment horizontal="right" vertical="center" shrinkToFit="1"/>
      <protection/>
    </xf>
    <xf numFmtId="4" fontId="7" fillId="0" borderId="27" xfId="94" applyNumberFormat="1" applyFont="1" applyBorder="1" applyAlignment="1">
      <alignment horizontal="right" vertical="center" shrinkToFit="1"/>
      <protection/>
    </xf>
    <xf numFmtId="4" fontId="7" fillId="0" borderId="27" xfId="146" applyNumberFormat="1" applyFont="1" applyBorder="1" applyAlignment="1">
      <alignment horizontal="right" vertical="center" shrinkToFit="1"/>
      <protection/>
    </xf>
    <xf numFmtId="4" fontId="7" fillId="2" borderId="27" xfId="147" applyNumberFormat="1" applyFont="1" applyFill="1" applyBorder="1" applyAlignment="1">
      <alignment horizontal="right" vertical="center" shrinkToFit="1"/>
      <protection/>
    </xf>
    <xf numFmtId="4" fontId="0" fillId="2" borderId="9" xfId="0" applyNumberFormat="1"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4" fontId="0" fillId="0" borderId="9" xfId="0" applyNumberFormat="1"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4" fontId="0" fillId="0" borderId="9" xfId="0" applyNumberFormat="1"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4"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4"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9" xfId="0" applyFont="1" applyBorder="1" applyAlignment="1">
      <alignment horizontal="center" vertical="center" wrapText="1"/>
    </xf>
    <xf numFmtId="4" fontId="7" fillId="0" borderId="27" xfId="59" applyNumberFormat="1" applyFont="1" applyBorder="1" applyAlignment="1">
      <alignment horizontal="right" vertical="center" shrinkToFit="1"/>
      <protection/>
    </xf>
    <xf numFmtId="0" fontId="7" fillId="0" borderId="9" xfId="62" applyFont="1" applyBorder="1" applyAlignment="1">
      <alignment vertical="center" shrinkToFit="1"/>
      <protection/>
    </xf>
    <xf numFmtId="4" fontId="7" fillId="2" borderId="27" xfId="59" applyNumberFormat="1" applyFont="1" applyFill="1" applyBorder="1" applyAlignment="1">
      <alignment horizontal="right" vertical="center" shrinkToFit="1"/>
      <protection/>
    </xf>
    <xf numFmtId="0" fontId="0" fillId="2" borderId="10" xfId="0" applyFill="1" applyBorder="1" applyAlignment="1">
      <alignment/>
    </xf>
    <xf numFmtId="4" fontId="7" fillId="2" borderId="28" xfId="59" applyNumberFormat="1" applyFont="1" applyFill="1" applyBorder="1" applyAlignment="1">
      <alignment horizontal="right" vertical="center" shrinkToFit="1"/>
      <protection/>
    </xf>
    <xf numFmtId="4" fontId="7" fillId="2" borderId="9" xfId="59" applyNumberFormat="1" applyFont="1" applyFill="1" applyBorder="1" applyAlignment="1">
      <alignment horizontal="right" vertical="center" shrinkToFit="1"/>
      <protection/>
    </xf>
    <xf numFmtId="4" fontId="7" fillId="0" borderId="9" xfId="59" applyNumberFormat="1" applyFont="1" applyBorder="1" applyAlignment="1">
      <alignment horizontal="right" vertical="center" shrinkToFit="1"/>
      <protection/>
    </xf>
    <xf numFmtId="4" fontId="7" fillId="0" borderId="27" xfId="97" applyNumberFormat="1" applyFont="1" applyBorder="1" applyAlignment="1">
      <alignment horizontal="right" vertical="center" shrinkToFit="1"/>
      <protection/>
    </xf>
    <xf numFmtId="4" fontId="7" fillId="0" borderId="28" xfId="97" applyNumberFormat="1" applyFont="1" applyBorder="1" applyAlignment="1">
      <alignment horizontal="right" vertical="center" shrinkToFit="1"/>
      <protection/>
    </xf>
    <xf numFmtId="4" fontId="7" fillId="0" borderId="9" xfId="97" applyNumberFormat="1" applyFont="1" applyBorder="1" applyAlignment="1">
      <alignment horizontal="right" vertical="center" shrinkToFit="1"/>
      <protection/>
    </xf>
    <xf numFmtId="0" fontId="0" fillId="0" borderId="20" xfId="0" applyBorder="1" applyAlignment="1">
      <alignment/>
    </xf>
    <xf numFmtId="0" fontId="15" fillId="0" borderId="0" xfId="0" applyFont="1" applyAlignment="1">
      <alignment/>
    </xf>
    <xf numFmtId="0" fontId="15" fillId="0" borderId="0" xfId="0" applyFont="1" applyFill="1" applyAlignment="1">
      <alignment/>
    </xf>
    <xf numFmtId="0" fontId="16" fillId="0" borderId="0" xfId="0" applyFont="1" applyFill="1" applyAlignment="1">
      <alignment horizontal="center" vertical="center"/>
    </xf>
    <xf numFmtId="0" fontId="15" fillId="0" borderId="9" xfId="0" applyNumberFormat="1" applyFont="1" applyFill="1" applyBorder="1" applyAlignment="1" applyProtection="1">
      <alignment horizontal="center" vertical="center"/>
      <protection/>
    </xf>
    <xf numFmtId="0" fontId="0" fillId="0" borderId="10" xfId="0" applyFill="1" applyBorder="1" applyAlignment="1">
      <alignment horizontal="left"/>
    </xf>
    <xf numFmtId="0" fontId="15" fillId="0" borderId="10" xfId="0" applyFont="1" applyBorder="1" applyAlignment="1">
      <alignment horizontal="center" vertical="center"/>
    </xf>
    <xf numFmtId="0" fontId="7" fillId="0" borderId="9" xfId="77" applyFont="1" applyBorder="1" applyAlignment="1">
      <alignment vertical="center" shrinkToFit="1"/>
      <protection/>
    </xf>
    <xf numFmtId="0" fontId="5"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4" fontId="5" fillId="0" borderId="27" xfId="59" applyNumberFormat="1" applyFont="1" applyBorder="1" applyAlignment="1">
      <alignment horizontal="center" vertical="center" shrinkToFit="1"/>
      <protection/>
    </xf>
    <xf numFmtId="0" fontId="7" fillId="0" borderId="9" xfId="84" applyFont="1" applyBorder="1" applyAlignment="1">
      <alignment horizontal="left" vertical="center" shrinkToFit="1"/>
      <protection/>
    </xf>
    <xf numFmtId="0" fontId="2" fillId="2" borderId="9" xfId="0" applyFont="1" applyFill="1" applyBorder="1" applyAlignment="1">
      <alignment horizontal="center" vertical="center"/>
    </xf>
    <xf numFmtId="4" fontId="5" fillId="2" borderId="27" xfId="59" applyNumberFormat="1" applyFont="1" applyFill="1" applyBorder="1" applyAlignment="1">
      <alignment horizontal="center" vertical="center" shrinkToFit="1"/>
      <protection/>
    </xf>
    <xf numFmtId="0" fontId="2" fillId="2" borderId="12" xfId="0" applyFont="1" applyFill="1" applyBorder="1" applyAlignment="1">
      <alignment horizontal="center" vertical="center"/>
    </xf>
    <xf numFmtId="4" fontId="5" fillId="2" borderId="28" xfId="59" applyNumberFormat="1" applyFont="1" applyFill="1" applyBorder="1" applyAlignment="1">
      <alignment horizontal="center" vertical="center" shrinkToFit="1"/>
      <protection/>
    </xf>
    <xf numFmtId="0" fontId="7" fillId="0" borderId="10" xfId="77" applyFont="1" applyBorder="1" applyAlignment="1">
      <alignment vertical="center" shrinkToFit="1"/>
      <protection/>
    </xf>
    <xf numFmtId="0" fontId="7" fillId="0" borderId="10" xfId="84" applyFont="1" applyBorder="1" applyAlignment="1">
      <alignment horizontal="left" vertical="center" shrinkToFit="1"/>
      <protection/>
    </xf>
    <xf numFmtId="4" fontId="5" fillId="2" borderId="9" xfId="59" applyNumberFormat="1" applyFont="1" applyFill="1" applyBorder="1" applyAlignment="1">
      <alignment horizontal="center" vertical="center" shrinkToFit="1"/>
      <protection/>
    </xf>
    <xf numFmtId="0" fontId="2" fillId="0" borderId="9" xfId="0" applyFont="1" applyBorder="1" applyAlignment="1">
      <alignment horizontal="center" vertical="center"/>
    </xf>
    <xf numFmtId="4" fontId="5" fillId="0" borderId="9" xfId="59" applyNumberFormat="1" applyFont="1" applyBorder="1" applyAlignment="1">
      <alignment horizontal="center" vertical="center" shrinkToFit="1"/>
      <protection/>
    </xf>
    <xf numFmtId="0" fontId="0" fillId="0" borderId="30" xfId="0" applyBorder="1" applyAlignment="1">
      <alignment horizontal="center" vertical="center"/>
    </xf>
    <xf numFmtId="0" fontId="2" fillId="0" borderId="20" xfId="0" applyFont="1" applyFill="1" applyBorder="1" applyAlignment="1">
      <alignment horizontal="center" vertical="center"/>
    </xf>
    <xf numFmtId="0" fontId="2" fillId="2" borderId="13" xfId="0" applyFont="1" applyFill="1" applyBorder="1" applyAlignment="1">
      <alignment horizontal="center" vertical="center"/>
    </xf>
    <xf numFmtId="4" fontId="5" fillId="0" borderId="9" xfId="48" applyNumberFormat="1" applyFont="1" applyBorder="1" applyAlignment="1">
      <alignment horizontal="center" vertical="center" shrinkToFit="1"/>
      <protection/>
    </xf>
    <xf numFmtId="0" fontId="2" fillId="2" borderId="11" xfId="0" applyFont="1" applyFill="1" applyBorder="1" applyAlignment="1">
      <alignment horizontal="center" vertical="center"/>
    </xf>
    <xf numFmtId="4" fontId="5" fillId="2" borderId="9" xfId="48" applyNumberFormat="1" applyFont="1" applyFill="1" applyBorder="1" applyAlignment="1">
      <alignment horizontal="center" vertical="center" shrinkToFit="1"/>
      <protection/>
    </xf>
    <xf numFmtId="0" fontId="2" fillId="2" borderId="20" xfId="0" applyFont="1" applyFill="1" applyBorder="1" applyAlignment="1">
      <alignment horizontal="center" vertical="center"/>
    </xf>
    <xf numFmtId="4" fontId="5" fillId="2" borderId="31" xfId="95" applyNumberFormat="1" applyFont="1" applyFill="1" applyBorder="1" applyAlignment="1">
      <alignment horizontal="center" vertical="center" shrinkToFit="1"/>
      <protection/>
    </xf>
    <xf numFmtId="4" fontId="5" fillId="2" borderId="9" xfId="95" applyNumberFormat="1" applyFont="1" applyFill="1" applyBorder="1" applyAlignment="1">
      <alignment horizontal="center" vertical="center" shrinkToFit="1"/>
      <protection/>
    </xf>
    <xf numFmtId="4" fontId="5" fillId="2" borderId="27" xfId="95" applyNumberFormat="1" applyFont="1" applyFill="1" applyBorder="1" applyAlignment="1">
      <alignment horizontal="center" vertical="center" shrinkToFit="1"/>
      <protection/>
    </xf>
    <xf numFmtId="4" fontId="5" fillId="2" borderId="27" xfId="48" applyNumberFormat="1" applyFont="1" applyFill="1" applyBorder="1" applyAlignment="1">
      <alignment horizontal="center" vertical="center" shrinkToFit="1"/>
      <protection/>
    </xf>
    <xf numFmtId="0" fontId="2" fillId="2" borderId="10" xfId="0" applyFont="1" applyFill="1" applyBorder="1" applyAlignment="1">
      <alignment horizontal="center" vertical="center"/>
    </xf>
    <xf numFmtId="4" fontId="5" fillId="0" borderId="32" xfId="48" applyNumberFormat="1" applyFont="1" applyBorder="1" applyAlignment="1">
      <alignment horizontal="center" vertical="center" shrinkToFit="1"/>
      <protection/>
    </xf>
    <xf numFmtId="4" fontId="5" fillId="2" borderId="33" xfId="95" applyNumberFormat="1" applyFont="1" applyFill="1" applyBorder="1" applyAlignment="1">
      <alignment horizontal="center" vertical="center" shrinkToFit="1"/>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5" xfId="0" applyFont="1" applyBorder="1" applyAlignment="1">
      <alignment horizontal="left" vertical="center"/>
    </xf>
    <xf numFmtId="0" fontId="0" fillId="0" borderId="9" xfId="0" applyFont="1" applyBorder="1" applyAlignment="1">
      <alignment/>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xf numFmtId="0" fontId="0" fillId="0" borderId="0" xfId="0" applyBorder="1" applyAlignment="1">
      <alignment/>
    </xf>
  </cellXfs>
  <cellStyles count="14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表6-部门决算一般公共预算支出明细表（按经济分类科目分）_41" xfId="28"/>
    <cellStyle name="常规_表6-部门决算一般公共预算支出明细表（按经济分类科目分）_36"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表6-部门决算一般公共预算支出明细表（按经济分类科目分）_63" xfId="46"/>
    <cellStyle name="常规_表6-部门决算一般公共预算支出明细表（按经济分类科目分）_58" xfId="47"/>
    <cellStyle name="常规_表2-部门决算收入总表_5"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_表3-部门决算支出总表_1" xfId="59"/>
    <cellStyle name="强调文字颜色 4" xfId="60"/>
    <cellStyle name="20% - 强调文字颜色 4" xfId="61"/>
    <cellStyle name="常规_表3-部门决算支出总表" xfId="62"/>
    <cellStyle name="40% - 强调文字颜色 4" xfId="63"/>
    <cellStyle name="常规_表3-部门决算支出总表_2" xfId="64"/>
    <cellStyle name="强调文字颜色 5" xfId="65"/>
    <cellStyle name="40% - 强调文字颜色 5" xfId="66"/>
    <cellStyle name="常规_表6-部门决算一般公共预算支出明细表（按经济分类科目分）_54" xfId="67"/>
    <cellStyle name="常规_表6-部门决算一般公共预算支出明细表（按经济分类科目分）_49" xfId="68"/>
    <cellStyle name="常规_表2-部门决算收入总表_1" xfId="69"/>
    <cellStyle name="60% - 强调文字颜色 5" xfId="70"/>
    <cellStyle name="常规_表7-部门决算一般公共预算基本支出明细表（按功能科目分）" xfId="71"/>
    <cellStyle name="常规_表3-部门决算支出总表_3" xfId="72"/>
    <cellStyle name="强调文字颜色 6" xfId="73"/>
    <cellStyle name="40% - 强调文字颜色 6" xfId="74"/>
    <cellStyle name="常规_表6-部门决算一般公共预算支出明细表（按经济分类科目分）_60" xfId="75"/>
    <cellStyle name="常规_表6-部门决算一般公共预算支出明细表（按经济分类科目分）_55" xfId="76"/>
    <cellStyle name="常规_表2-部门决算收入总表_2" xfId="77"/>
    <cellStyle name="60% - 强调文字颜色 6" xfId="78"/>
    <cellStyle name="常规_表6-部门决算一般公共预算支出明细表（按经济分类科目分）" xfId="79"/>
    <cellStyle name="常规 2" xfId="80"/>
    <cellStyle name="常规_表6-部门决算一般公共预算支出明细表（按经济分类科目分）_27" xfId="81"/>
    <cellStyle name="常规_表6-部门决算一般公共预算支出明细表（按经济分类科目分）_32" xfId="82"/>
    <cellStyle name="常规_表2-部门决算收入总表" xfId="83"/>
    <cellStyle name="常规_表2-部门决算收入总表_3" xfId="84"/>
    <cellStyle name="常规_表6-部门决算一般公共预算支出明细表（按经济分类科目分）_56" xfId="85"/>
    <cellStyle name="常规_表6-部门决算一般公共预算支出明细表（按经济分类科目分）_61" xfId="86"/>
    <cellStyle name="常规_表2-部门决算收入总表_4" xfId="87"/>
    <cellStyle name="常规_表6-部门决算一般公共预算支出明细表（按经济分类科目分）_57" xfId="88"/>
    <cellStyle name="常规_表6-部门决算一般公共预算支出明细表（按经济分类科目分）_62" xfId="89"/>
    <cellStyle name="常规_表2-部门决算收入总表_6" xfId="90"/>
    <cellStyle name="常规_表6-部门决算一般公共预算支出明细表（按经济分类科目分）_59" xfId="91"/>
    <cellStyle name="常规_表6-部门决算一般公共预算支出明细表（按经济分类科目分）_64" xfId="92"/>
    <cellStyle name="常规_表2-部门决算收入总表_7" xfId="93"/>
    <cellStyle name="常规_表6-部门决算一般公共预算支出明细表（按经济分类科目分）_65" xfId="94"/>
    <cellStyle name="常规_表2-部门决算收入总表_8" xfId="95"/>
    <cellStyle name="常规_表6-部门决算一般公共预算支出明细表（按经济分类科目分）_66" xfId="96"/>
    <cellStyle name="常规_表3-部门决算支出总表_4" xfId="97"/>
    <cellStyle name="常规_表6-部门决算一般公共预算支出明细表（按经济分类科目分）_1" xfId="98"/>
    <cellStyle name="常规_表6-部门决算一般公共预算支出明细表（按经济分类科目分）_2" xfId="99"/>
    <cellStyle name="常规_表6-部门决算一般公共预算支出明细表（按经济分类科目分）_3" xfId="100"/>
    <cellStyle name="常规_表6-部门决算一般公共预算支出明细表（按经济分类科目分）_4" xfId="101"/>
    <cellStyle name="常规_表6-部门决算一般公共预算支出明细表（按经济分类科目分）_5" xfId="102"/>
    <cellStyle name="常规_表6-部门决算一般公共预算支出明细表（按经济分类科目分）_6" xfId="103"/>
    <cellStyle name="常规_表6-部门决算一般公共预算支出明细表（按经济分类科目分）_7" xfId="104"/>
    <cellStyle name="常规_表6-部门决算一般公共预算支出明细表（按经济分类科目分）_8" xfId="105"/>
    <cellStyle name="常规_表6-部门决算一般公共预算支出明细表（按经济分类科目分）_9" xfId="106"/>
    <cellStyle name="常规_表6-部门决算一般公共预算支出明细表（按经济分类科目分）_10" xfId="107"/>
    <cellStyle name="常规_表6-部门决算一般公共预算支出明细表（按经济分类科目分）_11" xfId="108"/>
    <cellStyle name="常规_表6-部门决算一般公共预算支出明细表（按经济分类科目分）_12" xfId="109"/>
    <cellStyle name="常规_表6-部门决算一般公共预算支出明细表（按经济分类科目分）_13" xfId="110"/>
    <cellStyle name="常规_表6-部门决算一般公共预算支出明细表（按经济分类科目分）_14" xfId="111"/>
    <cellStyle name="常规_表6-部门决算一般公共预算支出明细表（按经济分类科目分）_15" xfId="112"/>
    <cellStyle name="常规_表6-部门决算一般公共预算支出明细表（按经济分类科目分）_20" xfId="113"/>
    <cellStyle name="常规_表6-部门决算一般公共预算支出明细表（按经济分类科目分）_16" xfId="114"/>
    <cellStyle name="常规_表6-部门决算一般公共预算支出明细表（按经济分类科目分）_21" xfId="115"/>
    <cellStyle name="常规_表6-部门决算一般公共预算支出明细表（按经济分类科目分）_17" xfId="116"/>
    <cellStyle name="常规_表6-部门决算一般公共预算支出明细表（按经济分类科目分）_22" xfId="117"/>
    <cellStyle name="常规_表6-部门决算一般公共预算支出明细表（按经济分类科目分）_18" xfId="118"/>
    <cellStyle name="常规_表6-部门决算一般公共预算支出明细表（按经济分类科目分）_23" xfId="119"/>
    <cellStyle name="常规_表6-部门决算一般公共预算支出明细表（按经济分类科目分）_19" xfId="120"/>
    <cellStyle name="常规_表6-部门决算一般公共预算支出明细表（按经济分类科目分）_24" xfId="121"/>
    <cellStyle name="常规_表6-部门决算一般公共预算支出明细表（按经济分类科目分）_25" xfId="122"/>
    <cellStyle name="常规_表6-部门决算一般公共预算支出明细表（按经济分类科目分）_30" xfId="123"/>
    <cellStyle name="常规_表6-部门决算一般公共预算支出明细表（按经济分类科目分）_26" xfId="124"/>
    <cellStyle name="常规_表6-部门决算一般公共预算支出明细表（按经济分类科目分）_31" xfId="125"/>
    <cellStyle name="常规_表6-部门决算一般公共预算支出明细表（按经济分类科目分）_28" xfId="126"/>
    <cellStyle name="常规_表6-部门决算一般公共预算支出明细表（按经济分类科目分）_33" xfId="127"/>
    <cellStyle name="常规_表6-部门决算一般公共预算支出明细表（按经济分类科目分）_29" xfId="128"/>
    <cellStyle name="常规_表6-部门决算一般公共预算支出明细表（按经济分类科目分）_34" xfId="129"/>
    <cellStyle name="常规_表6-部门决算一般公共预算支出明细表（按经济分类科目分）_35" xfId="130"/>
    <cellStyle name="常规_表6-部门决算一般公共预算支出明细表（按经济分类科目分）_40" xfId="131"/>
    <cellStyle name="常规_表6-部门决算一般公共预算支出明细表（按经济分类科目分）_37" xfId="132"/>
    <cellStyle name="常规_表6-部门决算一般公共预算支出明细表（按经济分类科目分）_42" xfId="133"/>
    <cellStyle name="常规_表6-部门决算一般公共预算支出明细表（按经济分类科目分）_38" xfId="134"/>
    <cellStyle name="常规_表6-部门决算一般公共预算支出明细表（按经济分类科目分）_43" xfId="135"/>
    <cellStyle name="常规_表6-部门决算一般公共预算支出明细表（按经济分类科目分）_39" xfId="136"/>
    <cellStyle name="常规_表6-部门决算一般公共预算支出明细表（按经济分类科目分）_44" xfId="137"/>
    <cellStyle name="常规_表6-部门决算一般公共预算支出明细表（按经济分类科目分）_45" xfId="138"/>
    <cellStyle name="常规_表6-部门决算一般公共预算支出明细表（按经济分类科目分）_50" xfId="139"/>
    <cellStyle name="常规_表6-部门决算一般公共预算支出明细表（按经济分类科目分）_46" xfId="140"/>
    <cellStyle name="常规_表6-部门决算一般公共预算支出明细表（按经济分类科目分）_51" xfId="141"/>
    <cellStyle name="常规_表6-部门决算一般公共预算支出明细表（按经济分类科目分）_47" xfId="142"/>
    <cellStyle name="常规_表6-部门决算一般公共预算支出明细表（按经济分类科目分）_52" xfId="143"/>
    <cellStyle name="常规_表6-部门决算一般公共预算支出明细表（按经济分类科目分）_48" xfId="144"/>
    <cellStyle name="常规_表6-部门决算一般公共预算支出明细表（按经济分类科目分）_53" xfId="145"/>
    <cellStyle name="常规_表6-部门决算一般公共预算支出明细表（按经济分类科目分）_67" xfId="146"/>
    <cellStyle name="常规_表6-部门决算一般公共预算支出明细表（按经济分类科目分）_68" xfId="147"/>
    <cellStyle name="常规_表7-部门决算一般公共预算基本支出明细表（按功能科目分）_1" xfId="148"/>
    <cellStyle name="常规_表7-部门决算一般公共预算基本支出明细表（按功能科目分）_2" xfId="149"/>
    <cellStyle name="常规_表7-部门决算一般公共预算基本支出明细表（按功能科目分）_3" xfId="150"/>
    <cellStyle name="常规_表7-部门决算一般公共预算基本支出明细表（按功能科目分）_4" xfId="151"/>
    <cellStyle name="常规_表7-部门决算一般公共预算基本支出明细表（按功能科目分）_5" xfId="152"/>
    <cellStyle name="常规_表7-部门决算一般公共预算基本支出明细表（按功能科目分）_6" xfId="153"/>
    <cellStyle name="常规_表11-部门决算政府采购（资产配置、购买服务）支出表" xfId="154"/>
    <cellStyle name="常规_表11-部门决算政府采购（资产配置、购买服务）支出表_1" xfId="1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0" sqref="A10"/>
    </sheetView>
  </sheetViews>
  <sheetFormatPr defaultColWidth="9.16015625" defaultRowHeight="11.25"/>
  <cols>
    <col min="1" max="1" width="163" style="0" customWidth="1"/>
    <col min="2" max="2" width="62.83203125" style="0" customWidth="1"/>
  </cols>
  <sheetData>
    <row r="1" ht="11.25">
      <c r="A1" t="s">
        <v>0</v>
      </c>
    </row>
    <row r="2" ht="93" customHeight="1">
      <c r="A2" s="391" t="s">
        <v>1</v>
      </c>
    </row>
    <row r="3" spans="1:14" ht="93.75" customHeight="1">
      <c r="A3" s="392"/>
      <c r="N3" s="58"/>
    </row>
    <row r="4" ht="81.75" customHeight="1">
      <c r="A4" s="393" t="s">
        <v>2</v>
      </c>
    </row>
    <row r="5" ht="40.5" customHeight="1">
      <c r="A5" s="393" t="s">
        <v>3</v>
      </c>
    </row>
    <row r="6" ht="36.75" customHeight="1">
      <c r="A6" s="393" t="s">
        <v>4</v>
      </c>
    </row>
    <row r="7" ht="12.75" customHeight="1">
      <c r="A7" s="394"/>
    </row>
    <row r="8" ht="12.75" customHeight="1">
      <c r="A8" s="394"/>
    </row>
    <row r="9" ht="12.75" customHeight="1">
      <c r="A9" s="394"/>
    </row>
    <row r="10" ht="12.75" customHeight="1">
      <c r="A10" s="394"/>
    </row>
    <row r="11" ht="12.75" customHeight="1">
      <c r="A11" s="394"/>
    </row>
    <row r="12" ht="12.75" customHeight="1">
      <c r="A12" s="394"/>
    </row>
    <row r="13" ht="12.75" customHeight="1">
      <c r="A13" s="394"/>
    </row>
  </sheetData>
  <sheetProtection/>
  <printOptions horizontalCentered="1" verticalCentered="1"/>
  <pageMargins left="0.75" right="0.75" top="0.7895833333333333"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8"/>
  <sheetViews>
    <sheetView showGridLines="0" showZeros="0" workbookViewId="0" topLeftCell="A1">
      <selection activeCell="B32" sqref="B3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8" t="s">
        <v>25</v>
      </c>
    </row>
    <row r="2" spans="1:6" ht="28.5" customHeight="1">
      <c r="A2" s="85" t="s">
        <v>26</v>
      </c>
      <c r="B2" s="85"/>
      <c r="C2" s="85"/>
      <c r="D2" s="85"/>
      <c r="E2" s="85"/>
      <c r="F2" s="85"/>
    </row>
    <row r="3" ht="22.5" customHeight="1">
      <c r="F3" s="84" t="s">
        <v>43</v>
      </c>
    </row>
    <row r="4" spans="1:6" ht="22.5" customHeight="1">
      <c r="A4" s="148" t="s">
        <v>218</v>
      </c>
      <c r="B4" s="148" t="s">
        <v>219</v>
      </c>
      <c r="C4" s="148" t="s">
        <v>124</v>
      </c>
      <c r="D4" s="148" t="s">
        <v>215</v>
      </c>
      <c r="E4" s="148" t="s">
        <v>216</v>
      </c>
      <c r="F4" s="148" t="s">
        <v>217</v>
      </c>
    </row>
    <row r="5" spans="1:6" ht="15.75" customHeight="1">
      <c r="A5" s="149" t="s">
        <v>135</v>
      </c>
      <c r="B5" s="149" t="s">
        <v>135</v>
      </c>
      <c r="C5" s="149">
        <v>1</v>
      </c>
      <c r="D5" s="149">
        <v>2</v>
      </c>
      <c r="E5" s="149">
        <v>3</v>
      </c>
      <c r="F5" s="149" t="s">
        <v>135</v>
      </c>
    </row>
    <row r="6" spans="1:6" ht="16.5" customHeight="1">
      <c r="A6" s="150"/>
      <c r="B6" s="150" t="s">
        <v>124</v>
      </c>
      <c r="C6" s="151">
        <f aca="true" t="shared" si="0" ref="C6:C63">D6+E6+F6</f>
        <v>14487.63</v>
      </c>
      <c r="D6" s="152">
        <f>D7+D44+D21+D47</f>
        <v>12296.06</v>
      </c>
      <c r="E6" s="152">
        <f>E7+E44+E21+E47</f>
        <v>2191.57</v>
      </c>
      <c r="F6" s="71"/>
    </row>
    <row r="7" spans="1:6" ht="16.5" customHeight="1">
      <c r="A7" s="153" t="s">
        <v>220</v>
      </c>
      <c r="B7" s="150" t="s">
        <v>221</v>
      </c>
      <c r="C7" s="151">
        <f t="shared" si="0"/>
        <v>12284.74</v>
      </c>
      <c r="D7" s="154">
        <f>SUM(D8:D20)</f>
        <v>12284.74</v>
      </c>
      <c r="E7" s="71"/>
      <c r="F7" s="71"/>
    </row>
    <row r="8" spans="1:6" ht="16.5" customHeight="1">
      <c r="A8" s="153" t="s">
        <v>222</v>
      </c>
      <c r="B8" s="150" t="s">
        <v>223</v>
      </c>
      <c r="C8" s="151">
        <f t="shared" si="0"/>
        <v>4272.95</v>
      </c>
      <c r="D8" s="155">
        <v>4272.95</v>
      </c>
      <c r="E8" s="71"/>
      <c r="F8" s="71"/>
    </row>
    <row r="9" spans="1:6" ht="16.5" customHeight="1">
      <c r="A9" s="153" t="s">
        <v>224</v>
      </c>
      <c r="B9" s="150" t="s">
        <v>225</v>
      </c>
      <c r="C9" s="151">
        <f t="shared" si="0"/>
        <v>925.61</v>
      </c>
      <c r="D9" s="156">
        <v>925.61</v>
      </c>
      <c r="E9" s="71"/>
      <c r="F9" s="71"/>
    </row>
    <row r="10" spans="1:6" ht="16.5" customHeight="1">
      <c r="A10" s="153" t="s">
        <v>226</v>
      </c>
      <c r="B10" s="150" t="s">
        <v>227</v>
      </c>
      <c r="C10" s="151">
        <f t="shared" si="0"/>
        <v>410.73</v>
      </c>
      <c r="D10" s="157">
        <v>410.73</v>
      </c>
      <c r="E10" s="71"/>
      <c r="F10" s="71"/>
    </row>
    <row r="11" spans="1:6" ht="16.5" customHeight="1">
      <c r="A11" s="153" t="s">
        <v>228</v>
      </c>
      <c r="B11" s="150" t="s">
        <v>229</v>
      </c>
      <c r="C11" s="151">
        <f t="shared" si="0"/>
        <v>309.65</v>
      </c>
      <c r="D11" s="158">
        <v>309.65</v>
      </c>
      <c r="E11" s="71"/>
      <c r="F11" s="71"/>
    </row>
    <row r="12" spans="1:6" ht="16.5" customHeight="1">
      <c r="A12" s="153">
        <v>30107</v>
      </c>
      <c r="B12" s="159" t="s">
        <v>230</v>
      </c>
      <c r="C12" s="151">
        <f t="shared" si="0"/>
        <v>4392.86</v>
      </c>
      <c r="D12" s="160">
        <v>4392.86</v>
      </c>
      <c r="E12" s="74"/>
      <c r="F12" s="71"/>
    </row>
    <row r="13" spans="1:6" ht="16.5" customHeight="1">
      <c r="A13" s="153" t="s">
        <v>231</v>
      </c>
      <c r="B13" s="150" t="s">
        <v>232</v>
      </c>
      <c r="C13" s="151">
        <f t="shared" si="0"/>
        <v>110.55</v>
      </c>
      <c r="D13" s="161">
        <v>110.55</v>
      </c>
      <c r="E13" s="74"/>
      <c r="F13" s="74"/>
    </row>
    <row r="14" spans="1:6" ht="16.5" customHeight="1">
      <c r="A14" s="150" t="s">
        <v>233</v>
      </c>
      <c r="B14" s="150" t="s">
        <v>234</v>
      </c>
      <c r="C14" s="151">
        <f t="shared" si="0"/>
        <v>107.5</v>
      </c>
      <c r="D14" s="162">
        <v>107.5</v>
      </c>
      <c r="E14" s="74"/>
      <c r="F14" s="74"/>
    </row>
    <row r="15" spans="1:6" ht="16.5" customHeight="1">
      <c r="A15" s="150" t="s">
        <v>235</v>
      </c>
      <c r="B15" s="150" t="s">
        <v>236</v>
      </c>
      <c r="C15" s="151">
        <f t="shared" si="0"/>
        <v>620.03</v>
      </c>
      <c r="D15" s="163">
        <v>620.03</v>
      </c>
      <c r="E15" s="74"/>
      <c r="F15" s="74"/>
    </row>
    <row r="16" spans="1:6" ht="16.5" customHeight="1">
      <c r="A16" s="150" t="s">
        <v>237</v>
      </c>
      <c r="B16" s="150" t="s">
        <v>238</v>
      </c>
      <c r="C16" s="151">
        <f t="shared" si="0"/>
        <v>19.19</v>
      </c>
      <c r="D16" s="163">
        <v>19.19</v>
      </c>
      <c r="E16" s="74"/>
      <c r="F16" s="74"/>
    </row>
    <row r="17" spans="1:6" ht="16.5" customHeight="1">
      <c r="A17" s="150" t="s">
        <v>239</v>
      </c>
      <c r="B17" s="150" t="s">
        <v>240</v>
      </c>
      <c r="C17" s="151">
        <f t="shared" si="0"/>
        <v>180.73</v>
      </c>
      <c r="D17" s="163">
        <v>180.73</v>
      </c>
      <c r="E17" s="74"/>
      <c r="F17" s="74"/>
    </row>
    <row r="18" spans="1:6" ht="16.5" customHeight="1">
      <c r="A18" s="150" t="s">
        <v>241</v>
      </c>
      <c r="B18" s="150" t="s">
        <v>242</v>
      </c>
      <c r="C18" s="151">
        <f t="shared" si="0"/>
        <v>866.01</v>
      </c>
      <c r="D18" s="163">
        <v>866.01</v>
      </c>
      <c r="E18" s="74"/>
      <c r="F18" s="74"/>
    </row>
    <row r="19" spans="1:6" ht="16.5" customHeight="1">
      <c r="A19" s="150" t="s">
        <v>243</v>
      </c>
      <c r="B19" s="150" t="s">
        <v>244</v>
      </c>
      <c r="C19" s="151">
        <f t="shared" si="0"/>
        <v>50.79</v>
      </c>
      <c r="D19" s="163">
        <v>50.79</v>
      </c>
      <c r="E19" s="74"/>
      <c r="F19" s="74"/>
    </row>
    <row r="20" spans="1:6" ht="16.5" customHeight="1">
      <c r="A20" s="150" t="s">
        <v>245</v>
      </c>
      <c r="B20" s="150" t="s">
        <v>246</v>
      </c>
      <c r="C20" s="151">
        <f t="shared" si="0"/>
        <v>18.14</v>
      </c>
      <c r="D20" s="74">
        <v>18.14</v>
      </c>
      <c r="E20" s="74"/>
      <c r="F20" s="74"/>
    </row>
    <row r="21" spans="1:6" ht="16.5" customHeight="1">
      <c r="A21" s="150" t="s">
        <v>247</v>
      </c>
      <c r="B21" s="150" t="s">
        <v>248</v>
      </c>
      <c r="C21" s="151">
        <f t="shared" si="0"/>
        <v>2189.17</v>
      </c>
      <c r="D21" s="74"/>
      <c r="E21" s="164">
        <f>SUM(E22:E43)</f>
        <v>2189.17</v>
      </c>
      <c r="F21" s="74"/>
    </row>
    <row r="22" spans="1:6" ht="16.5" customHeight="1">
      <c r="A22" s="150" t="s">
        <v>249</v>
      </c>
      <c r="B22" s="150" t="s">
        <v>250</v>
      </c>
      <c r="C22" s="151">
        <f t="shared" si="0"/>
        <v>243.37</v>
      </c>
      <c r="D22" s="74"/>
      <c r="E22" s="165">
        <v>243.37</v>
      </c>
      <c r="F22" s="74"/>
    </row>
    <row r="23" spans="1:6" ht="16.5" customHeight="1">
      <c r="A23" s="150" t="s">
        <v>251</v>
      </c>
      <c r="B23" s="150" t="s">
        <v>252</v>
      </c>
      <c r="C23" s="151">
        <f t="shared" si="0"/>
        <v>198.68</v>
      </c>
      <c r="D23" s="74"/>
      <c r="E23" s="166">
        <v>198.68</v>
      </c>
      <c r="F23" s="74"/>
    </row>
    <row r="24" spans="1:6" ht="16.5" customHeight="1">
      <c r="A24" s="150" t="s">
        <v>253</v>
      </c>
      <c r="B24" s="150" t="s">
        <v>254</v>
      </c>
      <c r="C24" s="151">
        <f t="shared" si="0"/>
        <v>3.6</v>
      </c>
      <c r="D24" s="74"/>
      <c r="E24" s="167">
        <v>3.6</v>
      </c>
      <c r="F24" s="74"/>
    </row>
    <row r="25" spans="1:6" ht="16.5" customHeight="1">
      <c r="A25" s="150" t="s">
        <v>255</v>
      </c>
      <c r="B25" s="150" t="s">
        <v>256</v>
      </c>
      <c r="C25" s="151">
        <f t="shared" si="0"/>
        <v>15.01</v>
      </c>
      <c r="D25" s="74"/>
      <c r="E25" s="168">
        <v>15.01</v>
      </c>
      <c r="F25" s="74"/>
    </row>
    <row r="26" spans="1:6" ht="16.5" customHeight="1">
      <c r="A26" s="150" t="s">
        <v>257</v>
      </c>
      <c r="B26" s="150" t="s">
        <v>258</v>
      </c>
      <c r="C26" s="151">
        <f t="shared" si="0"/>
        <v>128.2</v>
      </c>
      <c r="D26" s="74"/>
      <c r="E26" s="169">
        <v>128.2</v>
      </c>
      <c r="F26" s="74"/>
    </row>
    <row r="27" spans="1:6" ht="16.5" customHeight="1">
      <c r="A27" s="150" t="s">
        <v>259</v>
      </c>
      <c r="B27" s="150" t="s">
        <v>260</v>
      </c>
      <c r="C27" s="151">
        <f t="shared" si="0"/>
        <v>234.75</v>
      </c>
      <c r="D27" s="74"/>
      <c r="E27" s="170">
        <v>234.75</v>
      </c>
      <c r="F27" s="74"/>
    </row>
    <row r="28" spans="1:6" ht="16.5" customHeight="1">
      <c r="A28" s="150" t="s">
        <v>261</v>
      </c>
      <c r="B28" s="150" t="s">
        <v>262</v>
      </c>
      <c r="C28" s="151">
        <f t="shared" si="0"/>
        <v>156.05</v>
      </c>
      <c r="D28" s="74"/>
      <c r="E28" s="171">
        <v>156.05</v>
      </c>
      <c r="F28" s="74"/>
    </row>
    <row r="29" spans="1:6" ht="16.5" customHeight="1">
      <c r="A29" s="150" t="s">
        <v>263</v>
      </c>
      <c r="B29" s="172" t="s">
        <v>264</v>
      </c>
      <c r="C29" s="151">
        <f t="shared" si="0"/>
        <v>200.47</v>
      </c>
      <c r="D29" s="74"/>
      <c r="E29" s="173">
        <v>200.47</v>
      </c>
      <c r="F29" s="74"/>
    </row>
    <row r="30" spans="1:6" ht="16.5" customHeight="1">
      <c r="A30" s="150">
        <v>30209</v>
      </c>
      <c r="B30" s="159" t="s">
        <v>265</v>
      </c>
      <c r="C30" s="151">
        <f t="shared" si="0"/>
        <v>70.59</v>
      </c>
      <c r="D30" s="74"/>
      <c r="E30" s="174">
        <v>70.59</v>
      </c>
      <c r="F30" s="74"/>
    </row>
    <row r="31" spans="1:6" ht="16.5" customHeight="1">
      <c r="A31" s="150" t="s">
        <v>266</v>
      </c>
      <c r="B31" s="150" t="s">
        <v>267</v>
      </c>
      <c r="C31" s="151">
        <f t="shared" si="0"/>
        <v>71.29</v>
      </c>
      <c r="D31" s="74"/>
      <c r="E31" s="175">
        <v>71.29</v>
      </c>
      <c r="F31" s="74"/>
    </row>
    <row r="32" spans="1:6" ht="16.5" customHeight="1">
      <c r="A32" s="150" t="s">
        <v>268</v>
      </c>
      <c r="B32" s="150" t="s">
        <v>269</v>
      </c>
      <c r="C32" s="151">
        <f t="shared" si="0"/>
        <v>56.93</v>
      </c>
      <c r="D32" s="74"/>
      <c r="E32" s="176">
        <v>56.93</v>
      </c>
      <c r="F32" s="74"/>
    </row>
    <row r="33" spans="1:6" ht="16.5" customHeight="1">
      <c r="A33" s="150" t="s">
        <v>270</v>
      </c>
      <c r="B33" s="150" t="s">
        <v>271</v>
      </c>
      <c r="C33" s="151">
        <f t="shared" si="0"/>
        <v>0</v>
      </c>
      <c r="D33" s="74"/>
      <c r="E33" s="176"/>
      <c r="F33" s="74"/>
    </row>
    <row r="34" spans="1:6" ht="16.5" customHeight="1">
      <c r="A34" s="150" t="s">
        <v>272</v>
      </c>
      <c r="B34" s="150" t="s">
        <v>273</v>
      </c>
      <c r="C34" s="151">
        <f t="shared" si="0"/>
        <v>16.3</v>
      </c>
      <c r="D34" s="74"/>
      <c r="E34" s="177">
        <v>16.3</v>
      </c>
      <c r="F34" s="74"/>
    </row>
    <row r="35" spans="1:6" ht="16.5" customHeight="1">
      <c r="A35" s="150" t="s">
        <v>274</v>
      </c>
      <c r="B35" s="150" t="s">
        <v>275</v>
      </c>
      <c r="C35" s="151">
        <f t="shared" si="0"/>
        <v>184.88</v>
      </c>
      <c r="D35" s="74"/>
      <c r="E35" s="178">
        <v>184.88</v>
      </c>
      <c r="F35" s="74"/>
    </row>
    <row r="36" spans="1:6" ht="16.5" customHeight="1">
      <c r="A36" s="150" t="s">
        <v>276</v>
      </c>
      <c r="B36" s="150" t="s">
        <v>277</v>
      </c>
      <c r="C36" s="151">
        <f t="shared" si="0"/>
        <v>123.43</v>
      </c>
      <c r="D36" s="74"/>
      <c r="E36" s="179">
        <v>123.43</v>
      </c>
      <c r="F36" s="74"/>
    </row>
    <row r="37" spans="1:6" ht="16.5" customHeight="1">
      <c r="A37" s="150">
        <v>30226</v>
      </c>
      <c r="B37" s="159" t="s">
        <v>278</v>
      </c>
      <c r="C37" s="151">
        <f t="shared" si="0"/>
        <v>119.19</v>
      </c>
      <c r="D37" s="74"/>
      <c r="E37" s="180">
        <v>119.19</v>
      </c>
      <c r="F37" s="74"/>
    </row>
    <row r="38" spans="1:6" ht="16.5" customHeight="1">
      <c r="A38" s="150">
        <v>30227</v>
      </c>
      <c r="B38" s="159" t="s">
        <v>279</v>
      </c>
      <c r="C38" s="151">
        <f t="shared" si="0"/>
        <v>29.75</v>
      </c>
      <c r="D38" s="74"/>
      <c r="E38" s="181">
        <v>29.75</v>
      </c>
      <c r="F38" s="74"/>
    </row>
    <row r="39" spans="1:6" ht="16.5" customHeight="1">
      <c r="A39" s="172" t="s">
        <v>280</v>
      </c>
      <c r="B39" s="159" t="s">
        <v>281</v>
      </c>
      <c r="C39" s="151">
        <f t="shared" si="0"/>
        <v>53.99</v>
      </c>
      <c r="D39" s="74"/>
      <c r="E39" s="182">
        <v>53.99</v>
      </c>
      <c r="F39" s="74"/>
    </row>
    <row r="40" spans="1:6" ht="16.5" customHeight="1">
      <c r="A40" s="172" t="s">
        <v>282</v>
      </c>
      <c r="B40" s="159" t="s">
        <v>283</v>
      </c>
      <c r="C40" s="151">
        <f t="shared" si="0"/>
        <v>91.42</v>
      </c>
      <c r="D40" s="74"/>
      <c r="E40" s="183">
        <v>91.42</v>
      </c>
      <c r="F40" s="74"/>
    </row>
    <row r="41" spans="1:6" ht="16.5" customHeight="1">
      <c r="A41" s="172" t="s">
        <v>284</v>
      </c>
      <c r="B41" s="159" t="s">
        <v>285</v>
      </c>
      <c r="C41" s="151">
        <f t="shared" si="0"/>
        <v>17.11</v>
      </c>
      <c r="D41" s="74"/>
      <c r="E41" s="184">
        <v>17.11</v>
      </c>
      <c r="F41" s="74"/>
    </row>
    <row r="42" spans="1:6" ht="16.5" customHeight="1">
      <c r="A42" s="172" t="s">
        <v>286</v>
      </c>
      <c r="B42" s="159" t="s">
        <v>287</v>
      </c>
      <c r="C42" s="151">
        <f t="shared" si="0"/>
        <v>40.86</v>
      </c>
      <c r="D42" s="74"/>
      <c r="E42" s="185">
        <v>40.86</v>
      </c>
      <c r="F42" s="74"/>
    </row>
    <row r="43" spans="1:6" ht="16.5" customHeight="1">
      <c r="A43" s="172" t="s">
        <v>288</v>
      </c>
      <c r="B43" s="159" t="s">
        <v>289</v>
      </c>
      <c r="C43" s="151">
        <f t="shared" si="0"/>
        <v>133.3</v>
      </c>
      <c r="D43" s="74"/>
      <c r="E43" s="186">
        <v>133.3</v>
      </c>
      <c r="F43" s="74"/>
    </row>
    <row r="44" spans="1:6" ht="16.5" customHeight="1">
      <c r="A44" s="159">
        <v>303</v>
      </c>
      <c r="B44" s="159" t="s">
        <v>290</v>
      </c>
      <c r="C44" s="151">
        <f t="shared" si="0"/>
        <v>11.32</v>
      </c>
      <c r="D44" s="187">
        <v>11.32</v>
      </c>
      <c r="E44" s="74"/>
      <c r="F44" s="74"/>
    </row>
    <row r="45" spans="1:6" ht="16.5" customHeight="1">
      <c r="A45" s="159">
        <v>30305</v>
      </c>
      <c r="B45" s="159" t="s">
        <v>293</v>
      </c>
      <c r="C45" s="151">
        <f t="shared" si="0"/>
        <v>11.2</v>
      </c>
      <c r="D45" s="188">
        <v>11.2</v>
      </c>
      <c r="E45" s="74"/>
      <c r="F45" s="74"/>
    </row>
    <row r="46" spans="1:6" ht="16.5" customHeight="1">
      <c r="A46" s="159">
        <v>30399</v>
      </c>
      <c r="B46" s="159" t="s">
        <v>297</v>
      </c>
      <c r="C46" s="151">
        <f t="shared" si="0"/>
        <v>0.12</v>
      </c>
      <c r="D46" s="189">
        <v>0.12</v>
      </c>
      <c r="E46" s="74"/>
      <c r="F46" s="74"/>
    </row>
    <row r="47" spans="1:6" ht="16.5" customHeight="1">
      <c r="A47" s="159">
        <v>309</v>
      </c>
      <c r="B47" s="159" t="s">
        <v>300</v>
      </c>
      <c r="C47" s="151">
        <f t="shared" si="0"/>
        <v>2.4</v>
      </c>
      <c r="D47" s="74"/>
      <c r="E47" s="190">
        <v>2.4</v>
      </c>
      <c r="F47" s="74"/>
    </row>
    <row r="48" spans="1:6" ht="16.5" customHeight="1">
      <c r="A48" s="159">
        <v>30902</v>
      </c>
      <c r="B48" s="159" t="s">
        <v>301</v>
      </c>
      <c r="C48" s="151">
        <f t="shared" si="0"/>
        <v>2.4</v>
      </c>
      <c r="D48" s="74"/>
      <c r="E48" s="191">
        <v>2.4</v>
      </c>
      <c r="F48" s="74"/>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21" t="s">
        <v>307</v>
      </c>
      <c r="B2" s="121"/>
      <c r="C2" s="121"/>
      <c r="D2" s="121"/>
      <c r="E2" s="121"/>
      <c r="F2" s="121"/>
      <c r="G2" s="121"/>
      <c r="H2" s="121"/>
    </row>
    <row r="3" spans="1:8" ht="16.5" customHeight="1">
      <c r="A3" s="122"/>
      <c r="B3" s="122"/>
      <c r="C3" s="123"/>
      <c r="D3" s="124"/>
      <c r="E3" s="124"/>
      <c r="F3" s="124"/>
      <c r="G3" s="125"/>
      <c r="H3" s="126" t="s">
        <v>43</v>
      </c>
    </row>
    <row r="4" spans="1:8" ht="19.5" customHeight="1">
      <c r="A4" s="127" t="s">
        <v>46</v>
      </c>
      <c r="B4" s="127"/>
      <c r="C4" s="128" t="s">
        <v>308</v>
      </c>
      <c r="D4" s="128" t="s">
        <v>309</v>
      </c>
      <c r="E4" s="129" t="s">
        <v>310</v>
      </c>
      <c r="F4" s="130"/>
      <c r="G4" s="131"/>
      <c r="H4" s="128" t="s">
        <v>311</v>
      </c>
    </row>
    <row r="5" spans="1:8" ht="35.25" customHeight="1">
      <c r="A5" s="127" t="s">
        <v>312</v>
      </c>
      <c r="B5" s="127" t="s">
        <v>121</v>
      </c>
      <c r="C5" s="132"/>
      <c r="D5" s="132"/>
      <c r="E5" s="127" t="s">
        <v>133</v>
      </c>
      <c r="F5" s="127" t="s">
        <v>200</v>
      </c>
      <c r="G5" s="127" t="s">
        <v>201</v>
      </c>
      <c r="H5" s="132"/>
    </row>
    <row r="6" spans="1:8" ht="16.5" customHeight="1">
      <c r="A6" s="133" t="s">
        <v>124</v>
      </c>
      <c r="B6" s="134"/>
      <c r="C6" s="134"/>
      <c r="D6" s="135"/>
      <c r="E6" s="136"/>
      <c r="F6" s="136"/>
      <c r="G6" s="135"/>
      <c r="H6" s="135"/>
    </row>
    <row r="7" spans="1:10" ht="16.5" customHeight="1">
      <c r="A7" s="137"/>
      <c r="B7" s="138"/>
      <c r="C7" s="138"/>
      <c r="D7" s="139"/>
      <c r="E7" s="140"/>
      <c r="F7" s="140"/>
      <c r="G7" s="139"/>
      <c r="H7" s="140"/>
      <c r="J7" s="58"/>
    </row>
    <row r="8" spans="1:8" ht="16.5" customHeight="1">
      <c r="A8" s="137"/>
      <c r="B8" s="138"/>
      <c r="C8" s="138"/>
      <c r="D8" s="139"/>
      <c r="E8" s="140"/>
      <c r="F8" s="140"/>
      <c r="G8" s="139"/>
      <c r="H8" s="140"/>
    </row>
    <row r="9" spans="1:9" ht="16.5" customHeight="1">
      <c r="A9" s="137"/>
      <c r="B9" s="138"/>
      <c r="C9" s="138"/>
      <c r="D9" s="139"/>
      <c r="E9" s="140"/>
      <c r="F9" s="140"/>
      <c r="G9" s="139"/>
      <c r="H9" s="140"/>
      <c r="I9" s="58"/>
    </row>
    <row r="10" spans="1:9" ht="16.5" customHeight="1">
      <c r="A10" s="137"/>
      <c r="B10" s="138"/>
      <c r="C10" s="138"/>
      <c r="D10" s="139"/>
      <c r="E10" s="140"/>
      <c r="F10" s="140"/>
      <c r="G10" s="141"/>
      <c r="H10" s="140"/>
      <c r="I10" s="58"/>
    </row>
    <row r="11" spans="1:8" ht="16.5" customHeight="1">
      <c r="A11" s="137"/>
      <c r="B11" s="138"/>
      <c r="C11" s="138"/>
      <c r="D11" s="139"/>
      <c r="E11" s="140"/>
      <c r="F11" s="140"/>
      <c r="G11" s="139"/>
      <c r="H11" s="140"/>
    </row>
    <row r="12" spans="1:8" ht="16.5" customHeight="1">
      <c r="A12" s="137"/>
      <c r="B12" s="138"/>
      <c r="C12" s="138"/>
      <c r="D12" s="139"/>
      <c r="E12" s="140"/>
      <c r="F12" s="140"/>
      <c r="G12" s="139"/>
      <c r="H12" s="140"/>
    </row>
    <row r="13" spans="1:8" ht="16.5" customHeight="1">
      <c r="A13" s="137"/>
      <c r="B13" s="138"/>
      <c r="C13" s="138"/>
      <c r="D13" s="139"/>
      <c r="E13" s="140"/>
      <c r="F13" s="140"/>
      <c r="G13" s="139"/>
      <c r="H13" s="140"/>
    </row>
    <row r="14" spans="1:8" ht="16.5" customHeight="1">
      <c r="A14" s="142"/>
      <c r="B14" s="138"/>
      <c r="C14" s="138"/>
      <c r="D14" s="139"/>
      <c r="E14" s="140"/>
      <c r="F14" s="140"/>
      <c r="G14" s="139"/>
      <c r="H14" s="140"/>
    </row>
    <row r="15" spans="1:8" ht="16.5" customHeight="1">
      <c r="A15" s="142"/>
      <c r="B15" s="138"/>
      <c r="C15" s="138"/>
      <c r="D15" s="139"/>
      <c r="E15" s="140"/>
      <c r="F15" s="140"/>
      <c r="G15" s="139"/>
      <c r="H15" s="140"/>
    </row>
    <row r="16" spans="1:8" ht="16.5" customHeight="1">
      <c r="A16" s="142"/>
      <c r="B16" s="138"/>
      <c r="C16" s="138"/>
      <c r="D16" s="139"/>
      <c r="E16" s="140"/>
      <c r="F16" s="140"/>
      <c r="G16" s="143"/>
      <c r="H16" s="140"/>
    </row>
    <row r="17" spans="1:8" ht="16.5" customHeight="1">
      <c r="A17" s="83"/>
      <c r="B17" s="144"/>
      <c r="C17" s="144"/>
      <c r="D17" s="139"/>
      <c r="E17" s="140"/>
      <c r="F17" s="140"/>
      <c r="G17" s="139"/>
      <c r="H17" s="140"/>
    </row>
    <row r="18" spans="1:8" ht="16.5" customHeight="1">
      <c r="A18" s="145"/>
      <c r="B18" s="144"/>
      <c r="C18" s="144"/>
      <c r="D18" s="139"/>
      <c r="E18" s="140"/>
      <c r="F18" s="140"/>
      <c r="G18" s="139"/>
      <c r="H18" s="140"/>
    </row>
    <row r="19" spans="1:8" ht="16.5" customHeight="1">
      <c r="A19" s="145"/>
      <c r="B19" s="144"/>
      <c r="C19" s="144"/>
      <c r="D19" s="139"/>
      <c r="E19" s="140"/>
      <c r="F19" s="140"/>
      <c r="G19" s="139"/>
      <c r="H19" s="140"/>
    </row>
    <row r="20" spans="1:8" ht="16.5" customHeight="1">
      <c r="A20" s="142"/>
      <c r="B20" s="144"/>
      <c r="C20" s="144"/>
      <c r="D20" s="139"/>
      <c r="E20" s="140"/>
      <c r="F20" s="140"/>
      <c r="G20" s="146"/>
      <c r="H20" s="140"/>
    </row>
    <row r="21" spans="1:8" ht="16.5" customHeight="1">
      <c r="A21" s="147" t="s">
        <v>313</v>
      </c>
      <c r="B21" s="147"/>
      <c r="C21" s="147"/>
      <c r="D21" s="147"/>
      <c r="E21" s="147"/>
      <c r="F21" s="147"/>
      <c r="G21" s="147"/>
      <c r="H21" s="147"/>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895833333333333"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89"/>
  <sheetViews>
    <sheetView showGridLines="0" showZeros="0" workbookViewId="0" topLeftCell="A1">
      <selection activeCell="E76" sqref="E76"/>
    </sheetView>
  </sheetViews>
  <sheetFormatPr defaultColWidth="9.16015625" defaultRowHeight="12.75" customHeight="1"/>
  <cols>
    <col min="1" max="1" width="12.16015625" style="0" customWidth="1"/>
    <col min="2" max="2" width="50.16015625" style="104" customWidth="1"/>
    <col min="3" max="3" width="43.16015625" style="0" customWidth="1"/>
    <col min="4" max="4" width="20.83203125" style="0" customWidth="1"/>
    <col min="5" max="5" width="57.5" style="0" customWidth="1"/>
  </cols>
  <sheetData>
    <row r="1" ht="30" customHeight="1">
      <c r="A1" s="58" t="s">
        <v>31</v>
      </c>
    </row>
    <row r="2" spans="1:5" ht="28.5" customHeight="1">
      <c r="A2" s="85" t="s">
        <v>32</v>
      </c>
      <c r="B2" s="105"/>
      <c r="C2" s="85"/>
      <c r="D2" s="85"/>
      <c r="E2" s="85"/>
    </row>
    <row r="3" ht="22.5" customHeight="1">
      <c r="E3" s="84" t="s">
        <v>43</v>
      </c>
    </row>
    <row r="4" spans="1:5" ht="22.5" customHeight="1">
      <c r="A4" s="89" t="s">
        <v>118</v>
      </c>
      <c r="B4" s="106" t="s">
        <v>119</v>
      </c>
      <c r="C4" s="107" t="s">
        <v>314</v>
      </c>
      <c r="D4" s="89" t="s">
        <v>315</v>
      </c>
      <c r="E4" s="89" t="s">
        <v>316</v>
      </c>
    </row>
    <row r="5" spans="1:5" ht="15.75" customHeight="1">
      <c r="A5" s="91" t="s">
        <v>135</v>
      </c>
      <c r="B5" s="108" t="s">
        <v>135</v>
      </c>
      <c r="C5" s="91"/>
      <c r="D5" s="91" t="s">
        <v>135</v>
      </c>
      <c r="E5" s="109" t="s">
        <v>135</v>
      </c>
    </row>
    <row r="6" spans="1:5" ht="12.75" customHeight="1">
      <c r="A6" s="71"/>
      <c r="B6" s="110"/>
      <c r="C6" s="71" t="s">
        <v>124</v>
      </c>
      <c r="D6" s="80">
        <f>D7+D13+D19+D22+D24+D28+D31+D35+D38+D40+D43+D45+D49+D51+D53+D55+D57+D59+D62+D67+D72+D77+D83+D85</f>
        <v>21357.780000000002</v>
      </c>
      <c r="E6" s="71"/>
    </row>
    <row r="7" spans="1:5" ht="12.75" customHeight="1">
      <c r="A7" s="71">
        <v>652001</v>
      </c>
      <c r="B7" s="50" t="s">
        <v>137</v>
      </c>
      <c r="C7" s="71" t="s">
        <v>133</v>
      </c>
      <c r="D7" s="80">
        <v>2268.06</v>
      </c>
      <c r="E7" s="71"/>
    </row>
    <row r="8" spans="1:5" ht="12.75" customHeight="1">
      <c r="A8" s="71"/>
      <c r="B8" s="110"/>
      <c r="C8" s="71" t="s">
        <v>145</v>
      </c>
      <c r="D8" s="80">
        <v>213.23</v>
      </c>
      <c r="E8" s="71" t="s">
        <v>317</v>
      </c>
    </row>
    <row r="9" spans="1:5" ht="12.75" customHeight="1">
      <c r="A9" s="71"/>
      <c r="B9" s="110"/>
      <c r="C9" s="71" t="s">
        <v>175</v>
      </c>
      <c r="D9" s="80">
        <v>1081.88</v>
      </c>
      <c r="E9" s="71" t="s">
        <v>318</v>
      </c>
    </row>
    <row r="10" spans="1:5" ht="12.75" customHeight="1">
      <c r="A10" s="71"/>
      <c r="B10" s="110"/>
      <c r="C10" s="71" t="s">
        <v>179</v>
      </c>
      <c r="D10" s="80">
        <v>110.8</v>
      </c>
      <c r="E10" s="71" t="s">
        <v>319</v>
      </c>
    </row>
    <row r="11" spans="1:5" ht="12.75" customHeight="1">
      <c r="A11" s="71"/>
      <c r="B11" s="110"/>
      <c r="C11" s="71" t="s">
        <v>187</v>
      </c>
      <c r="D11" s="80">
        <v>151.26</v>
      </c>
      <c r="E11" s="74" t="s">
        <v>320</v>
      </c>
    </row>
    <row r="12" spans="1:5" ht="12.75" customHeight="1">
      <c r="A12" s="111"/>
      <c r="B12" s="112"/>
      <c r="C12" s="111" t="s">
        <v>189</v>
      </c>
      <c r="D12" s="113">
        <v>710.89</v>
      </c>
      <c r="E12" s="114" t="s">
        <v>321</v>
      </c>
    </row>
    <row r="13" spans="1:5" ht="12.75" customHeight="1">
      <c r="A13" s="71">
        <v>652002</v>
      </c>
      <c r="B13" s="115" t="s">
        <v>322</v>
      </c>
      <c r="C13" s="71" t="s">
        <v>133</v>
      </c>
      <c r="D13" s="81">
        <v>213.8</v>
      </c>
      <c r="E13" s="74"/>
    </row>
    <row r="14" spans="1:5" ht="12.75" customHeight="1">
      <c r="A14" s="71"/>
      <c r="B14" s="110"/>
      <c r="C14" s="74" t="s">
        <v>323</v>
      </c>
      <c r="D14" s="81">
        <v>20.92</v>
      </c>
      <c r="E14" s="74" t="s">
        <v>324</v>
      </c>
    </row>
    <row r="15" spans="1:5" ht="12.75" customHeight="1">
      <c r="A15" s="71"/>
      <c r="B15" s="110"/>
      <c r="C15" s="74" t="s">
        <v>325</v>
      </c>
      <c r="D15" s="81">
        <v>41.84</v>
      </c>
      <c r="E15" s="74" t="s">
        <v>326</v>
      </c>
    </row>
    <row r="16" spans="1:5" ht="12.75" customHeight="1">
      <c r="A16" s="71"/>
      <c r="B16" s="110"/>
      <c r="C16" s="74" t="s">
        <v>327</v>
      </c>
      <c r="D16" s="81">
        <v>5.7</v>
      </c>
      <c r="E16" s="74" t="s">
        <v>328</v>
      </c>
    </row>
    <row r="17" spans="1:5" ht="12.75" customHeight="1">
      <c r="A17" s="74"/>
      <c r="B17" s="110"/>
      <c r="C17" s="74" t="s">
        <v>329</v>
      </c>
      <c r="D17" s="81">
        <v>111.25</v>
      </c>
      <c r="E17" s="74" t="s">
        <v>330</v>
      </c>
    </row>
    <row r="18" spans="1:5" ht="12.75" customHeight="1">
      <c r="A18" s="74"/>
      <c r="B18" s="116"/>
      <c r="C18" s="74" t="s">
        <v>331</v>
      </c>
      <c r="D18" s="81">
        <v>34.09</v>
      </c>
      <c r="E18" s="74" t="s">
        <v>332</v>
      </c>
    </row>
    <row r="19" spans="1:5" ht="12.75" customHeight="1">
      <c r="A19" s="71">
        <v>652003</v>
      </c>
      <c r="B19" s="115" t="s">
        <v>333</v>
      </c>
      <c r="C19" s="71" t="s">
        <v>133</v>
      </c>
      <c r="D19" s="74">
        <v>6</v>
      </c>
      <c r="E19" s="74"/>
    </row>
    <row r="20" spans="1:5" ht="12.75" customHeight="1">
      <c r="A20" s="71"/>
      <c r="B20" s="115"/>
      <c r="C20" s="74" t="s">
        <v>334</v>
      </c>
      <c r="D20" s="74">
        <v>5.6</v>
      </c>
      <c r="E20" s="74" t="s">
        <v>335</v>
      </c>
    </row>
    <row r="21" spans="1:5" ht="12.75" customHeight="1">
      <c r="A21" s="71"/>
      <c r="B21" s="115"/>
      <c r="C21" s="74" t="s">
        <v>329</v>
      </c>
      <c r="D21" s="74">
        <v>0.4</v>
      </c>
      <c r="E21" s="74" t="s">
        <v>336</v>
      </c>
    </row>
    <row r="22" spans="1:5" ht="12.75" customHeight="1">
      <c r="A22" s="71">
        <v>652004</v>
      </c>
      <c r="B22" s="115" t="s">
        <v>337</v>
      </c>
      <c r="C22" s="71" t="s">
        <v>133</v>
      </c>
      <c r="D22" s="74">
        <v>10</v>
      </c>
      <c r="E22" s="74"/>
    </row>
    <row r="23" spans="1:5" ht="12.75" customHeight="1">
      <c r="A23" s="71"/>
      <c r="B23" s="115"/>
      <c r="C23" s="74" t="s">
        <v>327</v>
      </c>
      <c r="D23" s="74">
        <v>10</v>
      </c>
      <c r="E23" s="74" t="s">
        <v>338</v>
      </c>
    </row>
    <row r="24" spans="1:5" ht="12.75" customHeight="1">
      <c r="A24" s="71">
        <v>652005</v>
      </c>
      <c r="B24" s="115" t="s">
        <v>339</v>
      </c>
      <c r="C24" s="71" t="s">
        <v>133</v>
      </c>
      <c r="D24" s="81">
        <v>7192.13</v>
      </c>
      <c r="E24" s="74"/>
    </row>
    <row r="25" spans="1:5" ht="12.75" customHeight="1">
      <c r="A25" s="74"/>
      <c r="B25" s="116"/>
      <c r="C25" s="74" t="s">
        <v>323</v>
      </c>
      <c r="D25" s="81">
        <v>21.51</v>
      </c>
      <c r="E25" s="74" t="s">
        <v>340</v>
      </c>
    </row>
    <row r="26" spans="1:5" ht="12.75" customHeight="1">
      <c r="A26" s="74"/>
      <c r="B26" s="116"/>
      <c r="C26" s="74" t="s">
        <v>341</v>
      </c>
      <c r="D26" s="81">
        <v>4093.46</v>
      </c>
      <c r="E26" s="74" t="s">
        <v>342</v>
      </c>
    </row>
    <row r="27" spans="1:5" ht="12.75" customHeight="1">
      <c r="A27" s="74"/>
      <c r="B27" s="116"/>
      <c r="C27" s="74" t="s">
        <v>343</v>
      </c>
      <c r="D27" s="81">
        <v>3077.16</v>
      </c>
      <c r="E27" s="74" t="s">
        <v>340</v>
      </c>
    </row>
    <row r="28" spans="1:5" ht="12.75" customHeight="1">
      <c r="A28" s="71">
        <v>652006</v>
      </c>
      <c r="B28" s="115" t="s">
        <v>344</v>
      </c>
      <c r="C28" s="71" t="s">
        <v>133</v>
      </c>
      <c r="D28" s="81">
        <v>139.46</v>
      </c>
      <c r="E28" s="74"/>
    </row>
    <row r="29" spans="1:5" ht="12.75" customHeight="1">
      <c r="A29" s="74"/>
      <c r="B29" s="116"/>
      <c r="C29" s="74" t="s">
        <v>345</v>
      </c>
      <c r="D29" s="81">
        <v>133.6</v>
      </c>
      <c r="E29" s="74" t="s">
        <v>346</v>
      </c>
    </row>
    <row r="30" spans="1:5" ht="12.75" customHeight="1">
      <c r="A30" s="74"/>
      <c r="B30" s="116"/>
      <c r="C30" s="74" t="s">
        <v>331</v>
      </c>
      <c r="D30" s="81">
        <v>5.86</v>
      </c>
      <c r="E30" s="74" t="s">
        <v>347</v>
      </c>
    </row>
    <row r="31" spans="1:5" ht="12.75" customHeight="1">
      <c r="A31" s="71">
        <v>652007</v>
      </c>
      <c r="B31" s="115" t="s">
        <v>348</v>
      </c>
      <c r="C31" s="71" t="s">
        <v>133</v>
      </c>
      <c r="D31" s="81">
        <v>46.08</v>
      </c>
      <c r="E31" s="74"/>
    </row>
    <row r="32" spans="1:5" ht="12.75" customHeight="1">
      <c r="A32" s="71"/>
      <c r="B32" s="115"/>
      <c r="C32" s="74" t="s">
        <v>327</v>
      </c>
      <c r="D32" s="81">
        <v>3.9</v>
      </c>
      <c r="E32" s="74" t="s">
        <v>349</v>
      </c>
    </row>
    <row r="33" spans="1:5" ht="12.75" customHeight="1">
      <c r="A33" s="71"/>
      <c r="B33" s="115"/>
      <c r="C33" s="74" t="s">
        <v>329</v>
      </c>
      <c r="D33" s="81">
        <v>38.27</v>
      </c>
      <c r="E33" s="74" t="s">
        <v>349</v>
      </c>
    </row>
    <row r="34" spans="1:5" ht="12.75" customHeight="1">
      <c r="A34" s="71"/>
      <c r="B34" s="115"/>
      <c r="C34" s="74" t="s">
        <v>349</v>
      </c>
      <c r="D34" s="81">
        <v>3.91</v>
      </c>
      <c r="E34" s="74" t="s">
        <v>349</v>
      </c>
    </row>
    <row r="35" spans="1:5" ht="12.75" customHeight="1">
      <c r="A35" s="71">
        <v>652008</v>
      </c>
      <c r="B35" s="115" t="s">
        <v>350</v>
      </c>
      <c r="C35" s="71" t="s">
        <v>133</v>
      </c>
      <c r="D35" s="81">
        <v>3339.2</v>
      </c>
      <c r="E35" s="74"/>
    </row>
    <row r="36" spans="1:5" ht="12.75" customHeight="1">
      <c r="A36" s="71"/>
      <c r="B36" s="115"/>
      <c r="C36" s="74" t="s">
        <v>323</v>
      </c>
      <c r="D36" s="81">
        <v>2950</v>
      </c>
      <c r="E36" s="74" t="s">
        <v>351</v>
      </c>
    </row>
    <row r="37" spans="1:5" ht="12.75" customHeight="1">
      <c r="A37" s="71"/>
      <c r="B37" s="115"/>
      <c r="C37" s="74" t="s">
        <v>352</v>
      </c>
      <c r="D37" s="81">
        <v>389.2</v>
      </c>
      <c r="E37" s="74" t="s">
        <v>351</v>
      </c>
    </row>
    <row r="38" spans="1:5" ht="12.75" customHeight="1">
      <c r="A38" s="74">
        <v>652009</v>
      </c>
      <c r="B38" s="75" t="s">
        <v>353</v>
      </c>
      <c r="C38" s="71" t="s">
        <v>133</v>
      </c>
      <c r="D38" s="81">
        <v>14</v>
      </c>
      <c r="E38" s="74"/>
    </row>
    <row r="39" spans="1:5" ht="12.75" customHeight="1">
      <c r="A39" s="74"/>
      <c r="B39" s="75"/>
      <c r="C39" s="117" t="s">
        <v>323</v>
      </c>
      <c r="D39" s="81">
        <v>14</v>
      </c>
      <c r="E39" s="116" t="s">
        <v>354</v>
      </c>
    </row>
    <row r="40" spans="1:5" ht="12.75" customHeight="1">
      <c r="A40" s="74">
        <v>652010</v>
      </c>
      <c r="B40" s="75" t="s">
        <v>355</v>
      </c>
      <c r="C40" s="71" t="s">
        <v>133</v>
      </c>
      <c r="D40" s="81">
        <v>37.88</v>
      </c>
      <c r="E40" s="74"/>
    </row>
    <row r="41" spans="1:5" ht="12.75" customHeight="1">
      <c r="A41" s="74"/>
      <c r="B41" s="50"/>
      <c r="C41" s="74" t="s">
        <v>323</v>
      </c>
      <c r="D41" s="81">
        <v>14</v>
      </c>
      <c r="E41" s="74" t="s">
        <v>354</v>
      </c>
    </row>
    <row r="42" spans="1:5" ht="12.75" customHeight="1">
      <c r="A42" s="74"/>
      <c r="B42" s="50"/>
      <c r="C42" s="74" t="s">
        <v>356</v>
      </c>
      <c r="D42" s="81">
        <v>23.88</v>
      </c>
      <c r="E42" s="74" t="s">
        <v>357</v>
      </c>
    </row>
    <row r="43" spans="1:5" ht="12.75" customHeight="1">
      <c r="A43" s="74">
        <v>652011</v>
      </c>
      <c r="B43" s="115" t="s">
        <v>358</v>
      </c>
      <c r="C43" s="71" t="s">
        <v>133</v>
      </c>
      <c r="D43" s="81">
        <v>1</v>
      </c>
      <c r="E43" s="74"/>
    </row>
    <row r="44" spans="1:5" ht="12.75" customHeight="1">
      <c r="A44" s="74"/>
      <c r="B44" s="115"/>
      <c r="C44" s="74" t="s">
        <v>329</v>
      </c>
      <c r="D44" s="81">
        <v>1</v>
      </c>
      <c r="E44" s="74" t="s">
        <v>359</v>
      </c>
    </row>
    <row r="45" spans="1:5" ht="12.75" customHeight="1">
      <c r="A45" s="74">
        <v>652012</v>
      </c>
      <c r="B45" s="75" t="s">
        <v>360</v>
      </c>
      <c r="C45" s="71" t="s">
        <v>133</v>
      </c>
      <c r="D45" s="81">
        <v>131.75</v>
      </c>
      <c r="E45" s="74"/>
    </row>
    <row r="46" spans="1:5" ht="12.75" customHeight="1">
      <c r="A46" s="74"/>
      <c r="B46" s="75"/>
      <c r="C46" s="74" t="s">
        <v>323</v>
      </c>
      <c r="D46" s="81">
        <v>2</v>
      </c>
      <c r="E46" s="74" t="s">
        <v>354</v>
      </c>
    </row>
    <row r="47" spans="1:5" ht="12.75" customHeight="1">
      <c r="A47" s="74"/>
      <c r="B47" s="75"/>
      <c r="C47" s="74" t="s">
        <v>356</v>
      </c>
      <c r="D47" s="81">
        <v>119.75</v>
      </c>
      <c r="E47" s="74" t="s">
        <v>361</v>
      </c>
    </row>
    <row r="48" spans="1:5" ht="12.75" customHeight="1">
      <c r="A48" s="74"/>
      <c r="B48" s="75"/>
      <c r="C48" s="74" t="s">
        <v>345</v>
      </c>
      <c r="D48" s="81">
        <v>10</v>
      </c>
      <c r="E48" s="74" t="s">
        <v>362</v>
      </c>
    </row>
    <row r="49" spans="1:5" ht="12.75" customHeight="1">
      <c r="A49" s="74">
        <v>652013</v>
      </c>
      <c r="B49" s="75" t="s">
        <v>363</v>
      </c>
      <c r="C49" s="71" t="s">
        <v>133</v>
      </c>
      <c r="D49" s="81">
        <v>4</v>
      </c>
      <c r="E49" s="74"/>
    </row>
    <row r="50" spans="1:5" ht="12.75" customHeight="1">
      <c r="A50" s="74"/>
      <c r="B50" s="50"/>
      <c r="C50" s="74" t="s">
        <v>329</v>
      </c>
      <c r="D50" s="81">
        <v>4</v>
      </c>
      <c r="E50" s="74" t="s">
        <v>359</v>
      </c>
    </row>
    <row r="51" spans="1:5" ht="12.75" customHeight="1">
      <c r="A51" s="74">
        <v>652014</v>
      </c>
      <c r="B51" s="115" t="s">
        <v>364</v>
      </c>
      <c r="C51" s="71" t="s">
        <v>133</v>
      </c>
      <c r="D51" s="81">
        <v>30</v>
      </c>
      <c r="E51" s="74"/>
    </row>
    <row r="52" spans="1:5" ht="12.75" customHeight="1">
      <c r="A52" s="74"/>
      <c r="B52" s="115"/>
      <c r="C52" s="116" t="s">
        <v>327</v>
      </c>
      <c r="D52" s="81">
        <v>30</v>
      </c>
      <c r="E52" s="116" t="s">
        <v>365</v>
      </c>
    </row>
    <row r="53" spans="1:5" ht="12.75" customHeight="1">
      <c r="A53" s="74">
        <v>652015</v>
      </c>
      <c r="B53" s="75" t="s">
        <v>366</v>
      </c>
      <c r="C53" s="71" t="s">
        <v>133</v>
      </c>
      <c r="D53" s="81">
        <v>30</v>
      </c>
      <c r="E53" s="74"/>
    </row>
    <row r="54" spans="1:5" ht="12.75" customHeight="1">
      <c r="A54" s="74"/>
      <c r="B54" s="116"/>
      <c r="C54" s="74" t="s">
        <v>327</v>
      </c>
      <c r="D54" s="81">
        <v>30</v>
      </c>
      <c r="E54" s="74" t="s">
        <v>367</v>
      </c>
    </row>
    <row r="55" spans="1:5" ht="12.75" customHeight="1">
      <c r="A55" s="74">
        <v>652016</v>
      </c>
      <c r="B55" s="75" t="s">
        <v>368</v>
      </c>
      <c r="C55" s="71" t="s">
        <v>133</v>
      </c>
      <c r="D55" s="81">
        <v>45</v>
      </c>
      <c r="E55" s="74"/>
    </row>
    <row r="56" spans="1:5" ht="12.75" customHeight="1">
      <c r="A56" s="74"/>
      <c r="C56" s="74" t="s">
        <v>369</v>
      </c>
      <c r="D56" s="81">
        <v>45</v>
      </c>
      <c r="E56" s="74" t="s">
        <v>370</v>
      </c>
    </row>
    <row r="57" spans="1:5" ht="12.75" customHeight="1">
      <c r="A57" s="74">
        <v>652017</v>
      </c>
      <c r="B57" s="75" t="s">
        <v>371</v>
      </c>
      <c r="C57" s="71" t="s">
        <v>133</v>
      </c>
      <c r="D57" s="81">
        <v>66</v>
      </c>
      <c r="E57" s="74"/>
    </row>
    <row r="58" spans="1:5" ht="12.75" customHeight="1">
      <c r="A58" s="74"/>
      <c r="B58" s="116"/>
      <c r="C58" s="74" t="s">
        <v>369</v>
      </c>
      <c r="D58" s="81">
        <v>66</v>
      </c>
      <c r="E58" s="74" t="s">
        <v>372</v>
      </c>
    </row>
    <row r="59" spans="1:5" ht="12.75" customHeight="1">
      <c r="A59" s="74"/>
      <c r="B59" s="75" t="s">
        <v>373</v>
      </c>
      <c r="C59" s="71" t="s">
        <v>133</v>
      </c>
      <c r="D59" s="81">
        <v>683.62</v>
      </c>
      <c r="E59" s="74"/>
    </row>
    <row r="60" spans="1:5" ht="12.75" customHeight="1">
      <c r="A60" s="74"/>
      <c r="B60" s="116"/>
      <c r="C60" s="74" t="s">
        <v>329</v>
      </c>
      <c r="D60" s="81">
        <v>33.88</v>
      </c>
      <c r="E60" s="74" t="s">
        <v>374</v>
      </c>
    </row>
    <row r="61" spans="1:5" ht="12.75" customHeight="1">
      <c r="A61" s="114"/>
      <c r="B61" s="118"/>
      <c r="C61" s="114" t="s">
        <v>369</v>
      </c>
      <c r="D61" s="119">
        <v>649.74</v>
      </c>
      <c r="E61" s="114" t="s">
        <v>375</v>
      </c>
    </row>
    <row r="62" spans="1:5" ht="12.75" customHeight="1">
      <c r="A62" s="74"/>
      <c r="B62" s="75" t="s">
        <v>376</v>
      </c>
      <c r="C62" s="71" t="s">
        <v>133</v>
      </c>
      <c r="D62" s="81">
        <v>2117</v>
      </c>
      <c r="E62" s="74"/>
    </row>
    <row r="63" spans="1:5" ht="12.75" customHeight="1">
      <c r="A63" s="74"/>
      <c r="B63" s="116"/>
      <c r="C63" s="74" t="s">
        <v>323</v>
      </c>
      <c r="D63" s="81">
        <v>168</v>
      </c>
      <c r="E63" s="74" t="s">
        <v>354</v>
      </c>
    </row>
    <row r="64" spans="1:5" ht="12.75" customHeight="1">
      <c r="A64" s="74"/>
      <c r="B64" s="116"/>
      <c r="C64" s="74" t="s">
        <v>352</v>
      </c>
      <c r="D64" s="81">
        <v>1919</v>
      </c>
      <c r="E64" s="74" t="s">
        <v>377</v>
      </c>
    </row>
    <row r="65" spans="1:5" ht="12.75" customHeight="1">
      <c r="A65" s="74"/>
      <c r="B65" s="116"/>
      <c r="C65" s="74" t="s">
        <v>378</v>
      </c>
      <c r="D65" s="81">
        <v>10</v>
      </c>
      <c r="E65" s="74" t="s">
        <v>379</v>
      </c>
    </row>
    <row r="66" spans="1:5" ht="12.75" customHeight="1">
      <c r="A66" s="74"/>
      <c r="B66" s="116"/>
      <c r="C66" s="74" t="s">
        <v>331</v>
      </c>
      <c r="D66" s="81">
        <v>20</v>
      </c>
      <c r="E66" s="74" t="s">
        <v>380</v>
      </c>
    </row>
    <row r="67" spans="1:5" ht="12.75" customHeight="1">
      <c r="A67" s="74"/>
      <c r="B67" s="120" t="s">
        <v>381</v>
      </c>
      <c r="C67" s="71" t="s">
        <v>133</v>
      </c>
      <c r="D67" s="81">
        <f>D68+D69+D70+D71</f>
        <v>1644.4</v>
      </c>
      <c r="E67" s="74"/>
    </row>
    <row r="68" spans="1:5" ht="12.75" customHeight="1">
      <c r="A68" s="74"/>
      <c r="B68" s="75"/>
      <c r="C68" s="74" t="s">
        <v>323</v>
      </c>
      <c r="D68" s="81">
        <v>190</v>
      </c>
      <c r="E68" s="74" t="s">
        <v>382</v>
      </c>
    </row>
    <row r="69" spans="1:5" ht="12.75" customHeight="1">
      <c r="A69" s="74"/>
      <c r="B69" s="120"/>
      <c r="C69" s="74" t="s">
        <v>352</v>
      </c>
      <c r="D69" s="81">
        <v>1404.4</v>
      </c>
      <c r="E69" s="74" t="s">
        <v>383</v>
      </c>
    </row>
    <row r="70" spans="1:5" ht="12.75" customHeight="1">
      <c r="A70" s="74"/>
      <c r="B70" s="75"/>
      <c r="C70" s="74" t="s">
        <v>378</v>
      </c>
      <c r="D70" s="81">
        <v>20</v>
      </c>
      <c r="E70" s="74" t="s">
        <v>384</v>
      </c>
    </row>
    <row r="71" spans="1:5" ht="12.75" customHeight="1">
      <c r="A71" s="74"/>
      <c r="B71" s="116"/>
      <c r="C71" s="74" t="s">
        <v>331</v>
      </c>
      <c r="D71" s="81">
        <v>30</v>
      </c>
      <c r="E71" s="74" t="s">
        <v>385</v>
      </c>
    </row>
    <row r="72" spans="1:5" ht="12.75" customHeight="1">
      <c r="A72" s="74"/>
      <c r="B72" s="120" t="s">
        <v>386</v>
      </c>
      <c r="C72" s="71" t="s">
        <v>133</v>
      </c>
      <c r="D72" s="81">
        <v>1013.74</v>
      </c>
      <c r="E72" s="74"/>
    </row>
    <row r="73" spans="1:5" ht="12.75" customHeight="1">
      <c r="A73" s="74"/>
      <c r="B73" s="116"/>
      <c r="C73" s="74" t="s">
        <v>323</v>
      </c>
      <c r="D73" s="81">
        <v>40</v>
      </c>
      <c r="E73" s="74" t="s">
        <v>354</v>
      </c>
    </row>
    <row r="74" spans="1:5" ht="12.75" customHeight="1">
      <c r="A74" s="74"/>
      <c r="B74" s="116"/>
      <c r="C74" s="74" t="s">
        <v>378</v>
      </c>
      <c r="D74" s="81">
        <v>20</v>
      </c>
      <c r="E74" s="74" t="s">
        <v>387</v>
      </c>
    </row>
    <row r="75" spans="1:5" ht="12.75" customHeight="1">
      <c r="A75" s="74"/>
      <c r="B75" s="116"/>
      <c r="C75" s="74" t="s">
        <v>388</v>
      </c>
      <c r="D75" s="81">
        <v>677</v>
      </c>
      <c r="E75" s="74" t="s">
        <v>389</v>
      </c>
    </row>
    <row r="76" spans="1:5" ht="12.75" customHeight="1">
      <c r="A76" s="74"/>
      <c r="B76" s="116"/>
      <c r="C76" s="74" t="s">
        <v>329</v>
      </c>
      <c r="D76" s="81">
        <v>276.74</v>
      </c>
      <c r="E76" s="74" t="s">
        <v>390</v>
      </c>
    </row>
    <row r="77" spans="1:5" ht="12.75" customHeight="1">
      <c r="A77" s="74"/>
      <c r="B77" s="75" t="s">
        <v>391</v>
      </c>
      <c r="C77" s="71" t="s">
        <v>133</v>
      </c>
      <c r="D77" s="81">
        <f>D78+D79+D80+D81+D82</f>
        <v>885</v>
      </c>
      <c r="E77" s="74"/>
    </row>
    <row r="78" spans="1:5" ht="12.75" customHeight="1">
      <c r="A78" s="74"/>
      <c r="B78" s="75"/>
      <c r="C78" s="74" t="s">
        <v>323</v>
      </c>
      <c r="D78" s="81">
        <v>20</v>
      </c>
      <c r="E78" s="74" t="s">
        <v>354</v>
      </c>
    </row>
    <row r="79" spans="1:5" ht="12.75" customHeight="1">
      <c r="A79" s="74"/>
      <c r="B79" s="120"/>
      <c r="C79" s="74" t="s">
        <v>147</v>
      </c>
      <c r="D79" s="81">
        <v>531</v>
      </c>
      <c r="E79" s="74" t="s">
        <v>392</v>
      </c>
    </row>
    <row r="80" spans="1:5" ht="12.75" customHeight="1">
      <c r="A80" s="74"/>
      <c r="B80" s="75"/>
      <c r="C80" s="74" t="s">
        <v>147</v>
      </c>
      <c r="D80" s="81">
        <v>200</v>
      </c>
      <c r="E80" s="74" t="s">
        <v>393</v>
      </c>
    </row>
    <row r="81" spans="1:5" ht="12.75" customHeight="1">
      <c r="A81" s="74"/>
      <c r="B81" s="116"/>
      <c r="C81" s="74" t="s">
        <v>147</v>
      </c>
      <c r="D81" s="81">
        <v>100</v>
      </c>
      <c r="E81" s="74" t="s">
        <v>394</v>
      </c>
    </row>
    <row r="82" spans="1:5" ht="12.75" customHeight="1">
      <c r="A82" s="74"/>
      <c r="B82" s="116"/>
      <c r="C82" s="74" t="s">
        <v>378</v>
      </c>
      <c r="D82" s="81">
        <v>34</v>
      </c>
      <c r="E82" s="74" t="s">
        <v>395</v>
      </c>
    </row>
    <row r="83" spans="1:5" ht="12.75" customHeight="1">
      <c r="A83" s="74"/>
      <c r="B83" s="120" t="s">
        <v>396</v>
      </c>
      <c r="C83" s="71" t="s">
        <v>133</v>
      </c>
      <c r="D83" s="74">
        <v>16</v>
      </c>
      <c r="E83" s="74"/>
    </row>
    <row r="84" spans="1:5" ht="12.75" customHeight="1">
      <c r="A84" s="74"/>
      <c r="B84" s="116"/>
      <c r="C84" s="74" t="s">
        <v>378</v>
      </c>
      <c r="D84" s="74">
        <v>16</v>
      </c>
      <c r="E84" s="74" t="s">
        <v>387</v>
      </c>
    </row>
    <row r="85" spans="1:5" ht="12.75" customHeight="1">
      <c r="A85" s="74"/>
      <c r="B85" s="75" t="s">
        <v>397</v>
      </c>
      <c r="C85" s="71" t="s">
        <v>133</v>
      </c>
      <c r="D85" s="81">
        <v>1423.66</v>
      </c>
      <c r="E85" s="74"/>
    </row>
    <row r="86" spans="1:5" ht="12.75" customHeight="1">
      <c r="A86" s="74"/>
      <c r="B86" s="116"/>
      <c r="C86" s="74" t="s">
        <v>398</v>
      </c>
      <c r="D86" s="81">
        <v>642.37</v>
      </c>
      <c r="E86" s="74" t="s">
        <v>399</v>
      </c>
    </row>
    <row r="87" spans="1:5" ht="12.75" customHeight="1">
      <c r="A87" s="74"/>
      <c r="B87" s="116"/>
      <c r="C87" s="74" t="s">
        <v>345</v>
      </c>
      <c r="D87" s="81">
        <v>668.92</v>
      </c>
      <c r="E87" s="74" t="s">
        <v>345</v>
      </c>
    </row>
    <row r="88" spans="1:5" ht="12.75" customHeight="1">
      <c r="A88" s="74"/>
      <c r="B88" s="116"/>
      <c r="C88" s="74" t="s">
        <v>331</v>
      </c>
      <c r="D88" s="81">
        <v>15</v>
      </c>
      <c r="E88" s="74" t="s">
        <v>400</v>
      </c>
    </row>
    <row r="89" spans="1:5" ht="12.75" customHeight="1">
      <c r="A89" s="74"/>
      <c r="B89" s="116"/>
      <c r="C89" s="74" t="s">
        <v>401</v>
      </c>
      <c r="D89" s="81">
        <v>97.37</v>
      </c>
      <c r="E89" s="74" t="s">
        <v>402</v>
      </c>
    </row>
  </sheetData>
  <sheetProtection/>
  <printOptions horizontalCentered="1"/>
  <pageMargins left="0.5895833333333333" right="0.5895833333333333" top="0.7895833333333333" bottom="0.7895833333333333"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8"/>
  <sheetViews>
    <sheetView showGridLines="0" showZeros="0" workbookViewId="0" topLeftCell="A1">
      <selection activeCell="A11" sqref="A11:IV11"/>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2" max="12" width="15.5" style="0" bestFit="1" customWidth="1"/>
    <col min="13" max="13" width="17.33203125" style="0" customWidth="1"/>
  </cols>
  <sheetData>
    <row r="1" ht="29.25" customHeight="1">
      <c r="A1" s="58" t="s">
        <v>33</v>
      </c>
    </row>
    <row r="2" spans="1:14" ht="23.25" customHeight="1">
      <c r="A2" s="85" t="s">
        <v>403</v>
      </c>
      <c r="B2" s="85"/>
      <c r="C2" s="85"/>
      <c r="D2" s="85"/>
      <c r="E2" s="85"/>
      <c r="F2" s="85"/>
      <c r="G2" s="85"/>
      <c r="H2" s="85"/>
      <c r="I2" s="85"/>
      <c r="J2" s="85"/>
      <c r="K2" s="85"/>
      <c r="L2" s="85"/>
      <c r="M2" s="85"/>
      <c r="N2" s="97"/>
    </row>
    <row r="3" ht="26.25" customHeight="1">
      <c r="N3" s="84" t="s">
        <v>43</v>
      </c>
    </row>
    <row r="4" spans="1:14" ht="18" customHeight="1">
      <c r="A4" s="65" t="s">
        <v>404</v>
      </c>
      <c r="B4" s="65"/>
      <c r="C4" s="65"/>
      <c r="D4" s="65" t="s">
        <v>118</v>
      </c>
      <c r="E4" s="86" t="s">
        <v>405</v>
      </c>
      <c r="F4" s="65" t="s">
        <v>406</v>
      </c>
      <c r="G4" s="87" t="s">
        <v>407</v>
      </c>
      <c r="H4" s="88" t="s">
        <v>408</v>
      </c>
      <c r="I4" s="65" t="s">
        <v>409</v>
      </c>
      <c r="J4" s="65" t="s">
        <v>218</v>
      </c>
      <c r="K4" s="65"/>
      <c r="L4" s="77" t="s">
        <v>410</v>
      </c>
      <c r="M4" s="65" t="s">
        <v>411</v>
      </c>
      <c r="N4" s="60" t="s">
        <v>412</v>
      </c>
    </row>
    <row r="5" spans="1:14" ht="18" customHeight="1">
      <c r="A5" s="89" t="s">
        <v>413</v>
      </c>
      <c r="B5" s="89" t="s">
        <v>414</v>
      </c>
      <c r="C5" s="89" t="s">
        <v>415</v>
      </c>
      <c r="D5" s="65"/>
      <c r="E5" s="86"/>
      <c r="F5" s="65"/>
      <c r="G5" s="90"/>
      <c r="H5" s="88"/>
      <c r="I5" s="65"/>
      <c r="J5" s="65" t="s">
        <v>413</v>
      </c>
      <c r="K5" s="65" t="s">
        <v>414</v>
      </c>
      <c r="L5" s="79"/>
      <c r="M5" s="65"/>
      <c r="N5" s="60"/>
    </row>
    <row r="6" spans="1:14" ht="15.75" customHeight="1">
      <c r="A6" s="91" t="s">
        <v>135</v>
      </c>
      <c r="B6" s="91" t="s">
        <v>135</v>
      </c>
      <c r="C6" s="91" t="s">
        <v>135</v>
      </c>
      <c r="D6" s="91" t="s">
        <v>135</v>
      </c>
      <c r="E6" s="91" t="s">
        <v>135</v>
      </c>
      <c r="F6" s="92" t="s">
        <v>135</v>
      </c>
      <c r="G6" s="91" t="s">
        <v>135</v>
      </c>
      <c r="H6" s="91" t="s">
        <v>135</v>
      </c>
      <c r="I6" s="91" t="s">
        <v>135</v>
      </c>
      <c r="J6" s="91" t="s">
        <v>135</v>
      </c>
      <c r="K6" s="91" t="s">
        <v>135</v>
      </c>
      <c r="L6" s="91" t="s">
        <v>135</v>
      </c>
      <c r="M6" s="91" t="s">
        <v>135</v>
      </c>
      <c r="N6" s="91" t="s">
        <v>135</v>
      </c>
    </row>
    <row r="7" spans="1:14" ht="25.5" customHeight="1">
      <c r="A7" s="93" t="s">
        <v>138</v>
      </c>
      <c r="B7" s="93" t="s">
        <v>416</v>
      </c>
      <c r="C7" s="93" t="s">
        <v>417</v>
      </c>
      <c r="D7" s="71"/>
      <c r="E7" s="71" t="s">
        <v>418</v>
      </c>
      <c r="F7" s="94" t="s">
        <v>419</v>
      </c>
      <c r="G7" s="71" t="s">
        <v>420</v>
      </c>
      <c r="H7" s="71"/>
      <c r="I7" s="98">
        <v>4</v>
      </c>
      <c r="J7" s="93" t="s">
        <v>138</v>
      </c>
      <c r="K7" s="93" t="s">
        <v>416</v>
      </c>
      <c r="L7" s="99">
        <v>2018.1</v>
      </c>
      <c r="M7" s="80">
        <v>506</v>
      </c>
      <c r="N7" s="71"/>
    </row>
    <row r="8" spans="1:14" ht="25.5" customHeight="1">
      <c r="A8" s="93" t="s">
        <v>138</v>
      </c>
      <c r="B8" s="93" t="s">
        <v>417</v>
      </c>
      <c r="C8" s="93" t="s">
        <v>417</v>
      </c>
      <c r="D8" s="95"/>
      <c r="E8" s="95" t="s">
        <v>421</v>
      </c>
      <c r="F8" s="96"/>
      <c r="G8" s="96"/>
      <c r="H8" s="96" t="s">
        <v>422</v>
      </c>
      <c r="I8" s="100">
        <v>1</v>
      </c>
      <c r="J8" s="93" t="s">
        <v>138</v>
      </c>
      <c r="K8" s="93" t="s">
        <v>417</v>
      </c>
      <c r="L8" s="99">
        <v>2017.1</v>
      </c>
      <c r="M8" s="101">
        <v>200</v>
      </c>
      <c r="N8" s="71"/>
    </row>
    <row r="9" spans="1:15" ht="25.5" customHeight="1">
      <c r="A9" s="93" t="s">
        <v>138</v>
      </c>
      <c r="B9" s="93" t="s">
        <v>417</v>
      </c>
      <c r="C9" s="93" t="s">
        <v>417</v>
      </c>
      <c r="D9" s="95"/>
      <c r="E9" s="96" t="s">
        <v>423</v>
      </c>
      <c r="F9" s="96"/>
      <c r="G9" s="96"/>
      <c r="H9" s="96"/>
      <c r="I9" s="102">
        <v>1</v>
      </c>
      <c r="J9" s="93" t="s">
        <v>138</v>
      </c>
      <c r="K9" s="93" t="s">
        <v>417</v>
      </c>
      <c r="L9" s="99">
        <v>2015.1</v>
      </c>
      <c r="M9" s="101">
        <v>100</v>
      </c>
      <c r="N9" s="74"/>
      <c r="O9" s="58"/>
    </row>
    <row r="10" spans="1:15" ht="25.5" customHeight="1">
      <c r="A10" s="93" t="s">
        <v>138</v>
      </c>
      <c r="B10" s="93" t="s">
        <v>417</v>
      </c>
      <c r="C10" s="93" t="s">
        <v>417</v>
      </c>
      <c r="D10" s="95"/>
      <c r="E10" s="96" t="s">
        <v>423</v>
      </c>
      <c r="F10" s="96"/>
      <c r="G10" s="96"/>
      <c r="H10" s="96"/>
      <c r="I10" s="103"/>
      <c r="J10" s="93" t="s">
        <v>138</v>
      </c>
      <c r="K10" s="93" t="s">
        <v>417</v>
      </c>
      <c r="L10" s="99">
        <v>2015.1</v>
      </c>
      <c r="M10" s="101">
        <v>34</v>
      </c>
      <c r="N10" s="74"/>
      <c r="O10" s="58"/>
    </row>
    <row r="11" spans="1:15" ht="12.75" customHeight="1">
      <c r="A11" s="71"/>
      <c r="B11" s="71"/>
      <c r="C11" s="71"/>
      <c r="D11" s="71"/>
      <c r="E11" s="74"/>
      <c r="F11" s="74"/>
      <c r="G11" s="74"/>
      <c r="H11" s="71"/>
      <c r="I11" s="71"/>
      <c r="J11" s="71"/>
      <c r="K11" s="71"/>
      <c r="L11" s="71"/>
      <c r="M11" s="71"/>
      <c r="N11" s="74"/>
      <c r="O11" s="58"/>
    </row>
    <row r="12" spans="1:14" ht="12.75" customHeight="1">
      <c r="A12" s="74"/>
      <c r="B12" s="71"/>
      <c r="C12" s="71"/>
      <c r="D12" s="71"/>
      <c r="E12" s="74"/>
      <c r="F12" s="74"/>
      <c r="G12" s="74"/>
      <c r="H12" s="71"/>
      <c r="I12" s="71"/>
      <c r="J12" s="71"/>
      <c r="K12" s="71"/>
      <c r="L12" s="71"/>
      <c r="M12" s="71"/>
      <c r="N12" s="71"/>
    </row>
    <row r="13" spans="1:14" ht="12.75" customHeight="1">
      <c r="A13" s="74"/>
      <c r="B13" s="74"/>
      <c r="C13" s="71"/>
      <c r="D13" s="71"/>
      <c r="E13" s="74"/>
      <c r="F13" s="74"/>
      <c r="G13" s="74"/>
      <c r="H13" s="71"/>
      <c r="I13" s="71"/>
      <c r="J13" s="71"/>
      <c r="K13" s="71"/>
      <c r="L13" s="71"/>
      <c r="M13" s="71"/>
      <c r="N13" s="71"/>
    </row>
    <row r="14" spans="3:13" ht="12.75" customHeight="1">
      <c r="C14" s="58"/>
      <c r="D14" s="58"/>
      <c r="H14" s="58"/>
      <c r="J14" s="58"/>
      <c r="M14" s="58"/>
    </row>
    <row r="15" ht="12.75" customHeight="1">
      <c r="M15" s="58"/>
    </row>
    <row r="16" ht="12.75" customHeight="1">
      <c r="M16" s="58"/>
    </row>
    <row r="17" ht="12.75" customHeight="1">
      <c r="M17" s="58"/>
    </row>
    <row r="18" ht="12.75" customHeight="1">
      <c r="M18" s="58"/>
    </row>
  </sheetData>
  <sheetProtection/>
  <mergeCells count="12">
    <mergeCell ref="A4:C4"/>
    <mergeCell ref="J4:K4"/>
    <mergeCell ref="D4:D5"/>
    <mergeCell ref="E4:E5"/>
    <mergeCell ref="F4:F5"/>
    <mergeCell ref="G4:G5"/>
    <mergeCell ref="H4:H5"/>
    <mergeCell ref="I4:I5"/>
    <mergeCell ref="I9:I10"/>
    <mergeCell ref="L4:L5"/>
    <mergeCell ref="M4:M5"/>
    <mergeCell ref="N4:N5"/>
  </mergeCells>
  <printOptions horizontalCentered="1"/>
  <pageMargins left="0.5895833333333333" right="0.5895833333333333" top="0.7895833333333333" bottom="0.7895833333333333"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33"/>
  <sheetViews>
    <sheetView showGridLines="0" showZeros="0" workbookViewId="0" topLeftCell="A1">
      <selection activeCell="J8" sqref="J8"/>
    </sheetView>
  </sheetViews>
  <sheetFormatPr defaultColWidth="9.16015625" defaultRowHeight="12.75" customHeight="1"/>
  <cols>
    <col min="1" max="1" width="11.66015625" style="0" customWidth="1"/>
    <col min="2" max="2" width="37.5" style="0" customWidth="1"/>
    <col min="3" max="3" width="7.33203125" style="0" customWidth="1"/>
    <col min="4" max="11" width="9.5" style="0" customWidth="1"/>
    <col min="12" max="12" width="7.5" style="0" customWidth="1"/>
    <col min="13" max="13" width="8.5" style="0" customWidth="1"/>
    <col min="14" max="15" width="11.83203125" style="0" customWidth="1"/>
    <col min="16" max="16" width="7.33203125" style="0" customWidth="1"/>
    <col min="17" max="18" width="11.83203125" style="0" customWidth="1"/>
    <col min="19" max="20" width="6.83203125" style="0" customWidth="1"/>
    <col min="21" max="21" width="8" style="0" customWidth="1"/>
    <col min="22" max="22" width="6.5" style="0" customWidth="1"/>
    <col min="28" max="28" width="6.83203125" style="0" customWidth="1"/>
  </cols>
  <sheetData>
    <row r="1" ht="30" customHeight="1">
      <c r="A1" s="58" t="s">
        <v>35</v>
      </c>
    </row>
    <row r="2" spans="1:38" ht="28.5" customHeight="1">
      <c r="A2" s="59" t="s">
        <v>36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row>
    <row r="3" ht="22.5" customHeight="1">
      <c r="AL3" s="84" t="s">
        <v>43</v>
      </c>
    </row>
    <row r="4" spans="1:38" s="57" customFormat="1" ht="17.25" customHeight="1">
      <c r="A4" s="60" t="s">
        <v>118</v>
      </c>
      <c r="B4" s="60" t="s">
        <v>119</v>
      </c>
      <c r="C4" s="61" t="s">
        <v>424</v>
      </c>
      <c r="D4" s="62"/>
      <c r="E4" s="62"/>
      <c r="F4" s="62"/>
      <c r="G4" s="62"/>
      <c r="H4" s="62"/>
      <c r="I4" s="62"/>
      <c r="J4" s="62"/>
      <c r="K4" s="76"/>
      <c r="L4" s="61" t="s">
        <v>424</v>
      </c>
      <c r="M4" s="62"/>
      <c r="N4" s="62"/>
      <c r="O4" s="62"/>
      <c r="P4" s="62"/>
      <c r="Q4" s="62"/>
      <c r="R4" s="62"/>
      <c r="S4" s="62"/>
      <c r="T4" s="76"/>
      <c r="U4" s="61" t="s">
        <v>425</v>
      </c>
      <c r="V4" s="62"/>
      <c r="W4" s="62"/>
      <c r="X4" s="62"/>
      <c r="Y4" s="62"/>
      <c r="Z4" s="62"/>
      <c r="AA4" s="62"/>
      <c r="AB4" s="62"/>
      <c r="AC4" s="76"/>
      <c r="AD4" s="61" t="s">
        <v>426</v>
      </c>
      <c r="AE4" s="62"/>
      <c r="AF4" s="62"/>
      <c r="AG4" s="62"/>
      <c r="AH4" s="62"/>
      <c r="AI4" s="62"/>
      <c r="AJ4" s="62"/>
      <c r="AK4" s="62"/>
      <c r="AL4" s="76"/>
    </row>
    <row r="5" spans="1:38" s="57" customFormat="1" ht="17.25" customHeight="1">
      <c r="A5" s="60"/>
      <c r="B5" s="60"/>
      <c r="C5" s="63" t="s">
        <v>124</v>
      </c>
      <c r="D5" s="61" t="s">
        <v>427</v>
      </c>
      <c r="E5" s="62"/>
      <c r="F5" s="62"/>
      <c r="G5" s="62"/>
      <c r="H5" s="62"/>
      <c r="I5" s="76"/>
      <c r="J5" s="77" t="s">
        <v>428</v>
      </c>
      <c r="K5" s="77" t="s">
        <v>273</v>
      </c>
      <c r="L5" s="63" t="s">
        <v>124</v>
      </c>
      <c r="M5" s="61" t="s">
        <v>429</v>
      </c>
      <c r="N5" s="62"/>
      <c r="O5" s="62"/>
      <c r="P5" s="62"/>
      <c r="Q5" s="62"/>
      <c r="R5" s="76"/>
      <c r="S5" s="77" t="s">
        <v>428</v>
      </c>
      <c r="T5" s="77" t="s">
        <v>273</v>
      </c>
      <c r="U5" s="63" t="s">
        <v>124</v>
      </c>
      <c r="V5" s="61" t="s">
        <v>429</v>
      </c>
      <c r="W5" s="62"/>
      <c r="X5" s="62"/>
      <c r="Y5" s="62"/>
      <c r="Z5" s="62"/>
      <c r="AA5" s="76"/>
      <c r="AB5" s="77" t="s">
        <v>428</v>
      </c>
      <c r="AC5" s="77" t="s">
        <v>273</v>
      </c>
      <c r="AD5" s="63" t="s">
        <v>124</v>
      </c>
      <c r="AE5" s="61" t="s">
        <v>429</v>
      </c>
      <c r="AF5" s="62"/>
      <c r="AG5" s="62"/>
      <c r="AH5" s="62"/>
      <c r="AI5" s="62"/>
      <c r="AJ5" s="76"/>
      <c r="AK5" s="77" t="s">
        <v>428</v>
      </c>
      <c r="AL5" s="77" t="s">
        <v>273</v>
      </c>
    </row>
    <row r="6" spans="1:38" s="57" customFormat="1" ht="23.25" customHeight="1">
      <c r="A6" s="60"/>
      <c r="B6" s="60"/>
      <c r="C6" s="64"/>
      <c r="D6" s="65" t="s">
        <v>133</v>
      </c>
      <c r="E6" s="65" t="s">
        <v>430</v>
      </c>
      <c r="F6" s="65" t="s">
        <v>431</v>
      </c>
      <c r="G6" s="65" t="s">
        <v>432</v>
      </c>
      <c r="H6" s="65"/>
      <c r="I6" s="65"/>
      <c r="J6" s="78"/>
      <c r="K6" s="78"/>
      <c r="L6" s="64"/>
      <c r="M6" s="65" t="s">
        <v>133</v>
      </c>
      <c r="N6" s="65" t="s">
        <v>430</v>
      </c>
      <c r="O6" s="65" t="s">
        <v>431</v>
      </c>
      <c r="P6" s="65" t="s">
        <v>432</v>
      </c>
      <c r="Q6" s="65"/>
      <c r="R6" s="65"/>
      <c r="S6" s="78"/>
      <c r="T6" s="78"/>
      <c r="U6" s="64"/>
      <c r="V6" s="65" t="s">
        <v>133</v>
      </c>
      <c r="W6" s="65" t="s">
        <v>430</v>
      </c>
      <c r="X6" s="65" t="s">
        <v>431</v>
      </c>
      <c r="Y6" s="65" t="s">
        <v>432</v>
      </c>
      <c r="Z6" s="65"/>
      <c r="AA6" s="65"/>
      <c r="AB6" s="78"/>
      <c r="AC6" s="78"/>
      <c r="AD6" s="64"/>
      <c r="AE6" s="65" t="s">
        <v>133</v>
      </c>
      <c r="AF6" s="65" t="s">
        <v>430</v>
      </c>
      <c r="AG6" s="65" t="s">
        <v>431</v>
      </c>
      <c r="AH6" s="65" t="s">
        <v>432</v>
      </c>
      <c r="AI6" s="65"/>
      <c r="AJ6" s="65"/>
      <c r="AK6" s="78"/>
      <c r="AL6" s="78"/>
    </row>
    <row r="7" spans="1:38" s="57" customFormat="1" ht="26.25" customHeight="1">
      <c r="A7" s="60"/>
      <c r="B7" s="60"/>
      <c r="C7" s="66"/>
      <c r="D7" s="65"/>
      <c r="E7" s="65"/>
      <c r="F7" s="65"/>
      <c r="G7" s="67" t="s">
        <v>133</v>
      </c>
      <c r="H7" s="67" t="s">
        <v>433</v>
      </c>
      <c r="I7" s="67" t="s">
        <v>285</v>
      </c>
      <c r="J7" s="79"/>
      <c r="K7" s="79"/>
      <c r="L7" s="66"/>
      <c r="M7" s="65"/>
      <c r="N7" s="65"/>
      <c r="O7" s="65"/>
      <c r="P7" s="67" t="s">
        <v>133</v>
      </c>
      <c r="Q7" s="67" t="s">
        <v>433</v>
      </c>
      <c r="R7" s="67" t="s">
        <v>285</v>
      </c>
      <c r="S7" s="79"/>
      <c r="T7" s="79"/>
      <c r="U7" s="66"/>
      <c r="V7" s="65"/>
      <c r="W7" s="65"/>
      <c r="X7" s="65"/>
      <c r="Y7" s="82" t="s">
        <v>133</v>
      </c>
      <c r="Z7" s="82" t="s">
        <v>433</v>
      </c>
      <c r="AA7" s="82" t="s">
        <v>285</v>
      </c>
      <c r="AB7" s="79"/>
      <c r="AC7" s="79"/>
      <c r="AD7" s="66"/>
      <c r="AE7" s="65"/>
      <c r="AF7" s="65"/>
      <c r="AG7" s="65"/>
      <c r="AH7" s="67" t="s">
        <v>133</v>
      </c>
      <c r="AI7" s="67" t="s">
        <v>433</v>
      </c>
      <c r="AJ7" s="67" t="s">
        <v>285</v>
      </c>
      <c r="AK7" s="79"/>
      <c r="AL7" s="79"/>
    </row>
    <row r="8" spans="1:38" s="57" customFormat="1" ht="72" customHeight="1">
      <c r="A8" s="68" t="s">
        <v>135</v>
      </c>
      <c r="B8" s="69" t="s">
        <v>136</v>
      </c>
      <c r="C8" s="68">
        <v>1</v>
      </c>
      <c r="D8" s="70">
        <v>2</v>
      </c>
      <c r="E8" s="70">
        <v>3</v>
      </c>
      <c r="F8" s="70">
        <v>4</v>
      </c>
      <c r="G8" s="68">
        <v>5</v>
      </c>
      <c r="H8" s="68">
        <v>6</v>
      </c>
      <c r="I8" s="68">
        <v>7</v>
      </c>
      <c r="J8" s="68">
        <v>8</v>
      </c>
      <c r="K8" s="68">
        <v>9</v>
      </c>
      <c r="L8" s="68">
        <v>1</v>
      </c>
      <c r="M8" s="70">
        <v>2</v>
      </c>
      <c r="N8" s="70">
        <v>3</v>
      </c>
      <c r="O8" s="70">
        <v>4</v>
      </c>
      <c r="P8" s="68">
        <v>5</v>
      </c>
      <c r="Q8" s="68">
        <v>6</v>
      </c>
      <c r="R8" s="68">
        <v>7</v>
      </c>
      <c r="S8" s="68">
        <v>8</v>
      </c>
      <c r="T8" s="68">
        <v>9</v>
      </c>
      <c r="U8" s="68">
        <v>10</v>
      </c>
      <c r="V8" s="68">
        <v>11</v>
      </c>
      <c r="W8" s="68">
        <v>12</v>
      </c>
      <c r="X8" s="68">
        <v>13</v>
      </c>
      <c r="Y8" s="68">
        <v>14</v>
      </c>
      <c r="Z8" s="68">
        <v>15</v>
      </c>
      <c r="AA8" s="68">
        <v>16</v>
      </c>
      <c r="AB8" s="68">
        <v>17</v>
      </c>
      <c r="AC8" s="68">
        <v>18</v>
      </c>
      <c r="AD8" s="68" t="s">
        <v>434</v>
      </c>
      <c r="AE8" s="68" t="s">
        <v>435</v>
      </c>
      <c r="AF8" s="68" t="s">
        <v>436</v>
      </c>
      <c r="AG8" s="68" t="s">
        <v>437</v>
      </c>
      <c r="AH8" s="68" t="s">
        <v>438</v>
      </c>
      <c r="AI8" s="68" t="s">
        <v>439</v>
      </c>
      <c r="AJ8" s="68" t="s">
        <v>440</v>
      </c>
      <c r="AK8" s="68" t="s">
        <v>441</v>
      </c>
      <c r="AL8" s="68" t="s">
        <v>442</v>
      </c>
    </row>
    <row r="9" spans="1:38" s="57" customFormat="1" ht="12.75" customHeight="1">
      <c r="A9" s="71">
        <v>652</v>
      </c>
      <c r="B9" s="50"/>
      <c r="C9" s="72">
        <f>D9+K9</f>
        <v>83.36</v>
      </c>
      <c r="D9" s="72">
        <f>E9+F9+G9</f>
        <v>44.370000000000005</v>
      </c>
      <c r="E9" s="72">
        <f aca="true" t="shared" si="0" ref="E9:K9">SUM(E10:E33)</f>
        <v>0</v>
      </c>
      <c r="F9" s="72">
        <f t="shared" si="0"/>
        <v>0</v>
      </c>
      <c r="G9" s="72">
        <f>H9+I9</f>
        <v>44.370000000000005</v>
      </c>
      <c r="H9" s="72">
        <f t="shared" si="0"/>
        <v>20.6</v>
      </c>
      <c r="I9" s="72">
        <f t="shared" si="0"/>
        <v>23.77</v>
      </c>
      <c r="J9" s="72">
        <f t="shared" si="0"/>
        <v>0</v>
      </c>
      <c r="K9" s="72">
        <f t="shared" si="0"/>
        <v>38.989999999999995</v>
      </c>
      <c r="L9" s="72">
        <f>M9+T9</f>
        <v>83.36</v>
      </c>
      <c r="M9" s="72">
        <f>N9+O9+P9</f>
        <v>44.370000000000005</v>
      </c>
      <c r="N9" s="72">
        <f aca="true" t="shared" si="1" ref="N9:T9">SUM(N10:N33)</f>
        <v>0</v>
      </c>
      <c r="O9" s="72">
        <f t="shared" si="1"/>
        <v>0</v>
      </c>
      <c r="P9" s="72">
        <f t="shared" si="1"/>
        <v>44.370000000000005</v>
      </c>
      <c r="Q9" s="72">
        <f t="shared" si="1"/>
        <v>20.6</v>
      </c>
      <c r="R9" s="72">
        <f t="shared" si="1"/>
        <v>23.77</v>
      </c>
      <c r="S9" s="72">
        <f t="shared" si="1"/>
        <v>0</v>
      </c>
      <c r="T9" s="72">
        <f t="shared" si="1"/>
        <v>38.989999999999995</v>
      </c>
      <c r="U9" s="72">
        <f>V9+AC9</f>
        <v>48.19</v>
      </c>
      <c r="V9" s="72">
        <f>X9+Y9</f>
        <v>37.65</v>
      </c>
      <c r="W9" s="72">
        <f aca="true" t="shared" si="2" ref="U9:AC9">SUM(W10:W33)</f>
        <v>0</v>
      </c>
      <c r="X9" s="72">
        <f t="shared" si="2"/>
        <v>4</v>
      </c>
      <c r="Y9" s="72">
        <f>Z9+AA9</f>
        <v>33.65</v>
      </c>
      <c r="Z9" s="72">
        <f t="shared" si="2"/>
        <v>0</v>
      </c>
      <c r="AA9" s="72">
        <f t="shared" si="2"/>
        <v>33.65</v>
      </c>
      <c r="AB9" s="72">
        <f t="shared" si="2"/>
        <v>0</v>
      </c>
      <c r="AC9" s="72">
        <f t="shared" si="2"/>
        <v>10.540000000000001</v>
      </c>
      <c r="AD9" s="73">
        <f>AE9+AK9+AL9</f>
        <v>6.720000000000002</v>
      </c>
      <c r="AE9" s="73">
        <f>AF9+AG9+AH9</f>
        <v>6.720000000000002</v>
      </c>
      <c r="AF9" s="73">
        <f aca="true" t="shared" si="3" ref="AF9:AJ9">N9-W9</f>
        <v>0</v>
      </c>
      <c r="AG9" s="73">
        <f t="shared" si="3"/>
        <v>-4</v>
      </c>
      <c r="AH9" s="73">
        <f>SUM(AI9:AJ9)</f>
        <v>10.720000000000002</v>
      </c>
      <c r="AI9" s="73">
        <f t="shared" si="3"/>
        <v>20.6</v>
      </c>
      <c r="AJ9" s="73">
        <f t="shared" si="3"/>
        <v>-9.879999999999999</v>
      </c>
      <c r="AK9" s="73"/>
      <c r="AL9" s="73"/>
    </row>
    <row r="10" spans="1:38" s="57" customFormat="1" ht="12.75" customHeight="1">
      <c r="A10" s="71">
        <v>652001</v>
      </c>
      <c r="B10" s="50" t="s">
        <v>137</v>
      </c>
      <c r="C10" s="72">
        <f aca="true" t="shared" si="4" ref="C10:C34">D10+K10</f>
        <v>0</v>
      </c>
      <c r="D10" s="72">
        <f aca="true" t="shared" si="5" ref="D10:D33">E10+F10+G10</f>
        <v>0</v>
      </c>
      <c r="E10" s="73"/>
      <c r="F10" s="73"/>
      <c r="G10" s="72">
        <f aca="true" t="shared" si="6" ref="G10:G33">H10+I10</f>
        <v>0</v>
      </c>
      <c r="H10" s="73"/>
      <c r="I10" s="73"/>
      <c r="J10" s="73"/>
      <c r="K10" s="73"/>
      <c r="L10" s="72">
        <f aca="true" t="shared" si="7" ref="L10:L33">M10+T10</f>
        <v>0</v>
      </c>
      <c r="M10" s="72">
        <f aca="true" t="shared" si="8" ref="M10:M33">N10+O10+P10</f>
        <v>0</v>
      </c>
      <c r="N10" s="73"/>
      <c r="O10" s="73"/>
      <c r="P10" s="73">
        <f>SUM(Q10:R10)</f>
        <v>0</v>
      </c>
      <c r="Q10" s="73"/>
      <c r="R10" s="73"/>
      <c r="S10" s="73"/>
      <c r="T10" s="73"/>
      <c r="U10" s="72">
        <f aca="true" t="shared" si="9" ref="U10:U33">V10+AC10</f>
        <v>5.78</v>
      </c>
      <c r="V10" s="72">
        <f aca="true" t="shared" si="10" ref="V10:V33">X10+Y10</f>
        <v>0</v>
      </c>
      <c r="W10" s="73"/>
      <c r="X10" s="80"/>
      <c r="Y10" s="72">
        <f aca="true" t="shared" si="11" ref="Y10:Y33">Z10+AA10</f>
        <v>0</v>
      </c>
      <c r="Z10" s="73"/>
      <c r="AA10" s="71"/>
      <c r="AB10" s="73"/>
      <c r="AC10" s="83">
        <v>5.78</v>
      </c>
      <c r="AD10" s="73">
        <f aca="true" t="shared" si="12" ref="AD10:AD33">AE10+AK10+AL10</f>
        <v>0</v>
      </c>
      <c r="AE10" s="73">
        <f aca="true" t="shared" si="13" ref="AE10:AE33">AF10+AG10+AH10</f>
        <v>0</v>
      </c>
      <c r="AF10" s="73">
        <f aca="true" t="shared" si="14" ref="AF10:AF33">N10-W10</f>
        <v>0</v>
      </c>
      <c r="AG10" s="73">
        <f aca="true" t="shared" si="15" ref="AG10:AG33">O10-X10</f>
        <v>0</v>
      </c>
      <c r="AH10" s="73">
        <f aca="true" t="shared" si="16" ref="AH10:AH33">SUM(AI10:AJ10)</f>
        <v>0</v>
      </c>
      <c r="AI10" s="73">
        <f aca="true" t="shared" si="17" ref="AI10:AI33">Q10-Z10</f>
        <v>0</v>
      </c>
      <c r="AJ10" s="73">
        <f aca="true" t="shared" si="18" ref="AJ10:AJ33">R10-AA10</f>
        <v>0</v>
      </c>
      <c r="AK10" s="73"/>
      <c r="AL10" s="73"/>
    </row>
    <row r="11" spans="1:38" s="57" customFormat="1" ht="12.75" customHeight="1">
      <c r="A11" s="71">
        <v>652002</v>
      </c>
      <c r="B11" s="50" t="s">
        <v>322</v>
      </c>
      <c r="C11" s="72">
        <f t="shared" si="4"/>
        <v>22.1</v>
      </c>
      <c r="D11" s="72">
        <f t="shared" si="5"/>
        <v>22.1</v>
      </c>
      <c r="E11" s="73"/>
      <c r="F11" s="73"/>
      <c r="G11" s="72">
        <f t="shared" si="6"/>
        <v>22.1</v>
      </c>
      <c r="H11" s="73">
        <v>20.6</v>
      </c>
      <c r="I11" s="72">
        <v>1.5</v>
      </c>
      <c r="J11" s="73"/>
      <c r="K11" s="73"/>
      <c r="L11" s="72">
        <f t="shared" si="7"/>
        <v>22.1</v>
      </c>
      <c r="M11" s="72">
        <f t="shared" si="8"/>
        <v>22.1</v>
      </c>
      <c r="N11" s="73"/>
      <c r="O11" s="73"/>
      <c r="P11" s="73">
        <f>SUM(Q11:R11)</f>
        <v>22.1</v>
      </c>
      <c r="Q11" s="73">
        <v>20.6</v>
      </c>
      <c r="R11" s="72">
        <v>1.5</v>
      </c>
      <c r="S11" s="73"/>
      <c r="T11" s="73"/>
      <c r="U11" s="72">
        <f t="shared" si="9"/>
        <v>1.67</v>
      </c>
      <c r="V11" s="72">
        <f t="shared" si="10"/>
        <v>1.67</v>
      </c>
      <c r="W11" s="73"/>
      <c r="X11" s="71"/>
      <c r="Y11" s="72">
        <f t="shared" si="11"/>
        <v>1.67</v>
      </c>
      <c r="Z11" s="73"/>
      <c r="AA11" s="71">
        <v>1.67</v>
      </c>
      <c r="AB11" s="73"/>
      <c r="AC11" s="73"/>
      <c r="AD11" s="73">
        <f t="shared" si="12"/>
        <v>20.43</v>
      </c>
      <c r="AE11" s="73">
        <f t="shared" si="13"/>
        <v>20.43</v>
      </c>
      <c r="AF11" s="73">
        <f t="shared" si="14"/>
        <v>0</v>
      </c>
      <c r="AG11" s="73">
        <f t="shared" si="15"/>
        <v>0</v>
      </c>
      <c r="AH11" s="73">
        <f t="shared" si="16"/>
        <v>20.43</v>
      </c>
      <c r="AI11" s="73">
        <f t="shared" si="17"/>
        <v>20.6</v>
      </c>
      <c r="AJ11" s="73">
        <f t="shared" si="18"/>
        <v>-0.16999999999999993</v>
      </c>
      <c r="AK11" s="73"/>
      <c r="AL11" s="73"/>
    </row>
    <row r="12" spans="1:38" s="57" customFormat="1" ht="12.75" customHeight="1">
      <c r="A12" s="71">
        <v>652003</v>
      </c>
      <c r="B12" s="50" t="s">
        <v>333</v>
      </c>
      <c r="C12" s="72">
        <f t="shared" si="4"/>
        <v>1.3</v>
      </c>
      <c r="D12" s="72">
        <f t="shared" si="5"/>
        <v>0</v>
      </c>
      <c r="E12" s="73"/>
      <c r="F12" s="73"/>
      <c r="G12" s="72">
        <f t="shared" si="6"/>
        <v>0</v>
      </c>
      <c r="H12" s="73"/>
      <c r="I12" s="73"/>
      <c r="J12" s="73"/>
      <c r="K12" s="73">
        <v>1.3</v>
      </c>
      <c r="L12" s="72">
        <f t="shared" si="7"/>
        <v>1.3</v>
      </c>
      <c r="M12" s="72">
        <f t="shared" si="8"/>
        <v>0</v>
      </c>
      <c r="N12" s="73"/>
      <c r="O12" s="73"/>
      <c r="P12" s="73">
        <f aca="true" t="shared" si="19" ref="P12:P33">SUM(Q12:R12)</f>
        <v>0</v>
      </c>
      <c r="Q12" s="73"/>
      <c r="R12" s="73"/>
      <c r="S12" s="73"/>
      <c r="T12" s="73">
        <v>1.3</v>
      </c>
      <c r="U12" s="72">
        <f t="shared" si="9"/>
        <v>4.16</v>
      </c>
      <c r="V12" s="72">
        <f t="shared" si="10"/>
        <v>2.5</v>
      </c>
      <c r="W12" s="73"/>
      <c r="X12" s="74">
        <v>0.5</v>
      </c>
      <c r="Y12" s="72">
        <f t="shared" si="11"/>
        <v>2</v>
      </c>
      <c r="Z12" s="73"/>
      <c r="AA12" s="71">
        <v>2</v>
      </c>
      <c r="AB12" s="73"/>
      <c r="AC12" s="73">
        <v>1.66</v>
      </c>
      <c r="AD12" s="73">
        <f t="shared" si="12"/>
        <v>-2.5</v>
      </c>
      <c r="AE12" s="73">
        <f t="shared" si="13"/>
        <v>-2.5</v>
      </c>
      <c r="AF12" s="73">
        <f t="shared" si="14"/>
        <v>0</v>
      </c>
      <c r="AG12" s="73">
        <f t="shared" si="15"/>
        <v>-0.5</v>
      </c>
      <c r="AH12" s="73">
        <f t="shared" si="16"/>
        <v>-2</v>
      </c>
      <c r="AI12" s="73">
        <f t="shared" si="17"/>
        <v>0</v>
      </c>
      <c r="AJ12" s="73">
        <f t="shared" si="18"/>
        <v>-2</v>
      </c>
      <c r="AK12" s="73"/>
      <c r="AL12" s="73"/>
    </row>
    <row r="13" spans="1:38" s="57" customFormat="1" ht="12.75" customHeight="1">
      <c r="A13" s="71">
        <v>652004</v>
      </c>
      <c r="B13" s="50" t="s">
        <v>337</v>
      </c>
      <c r="C13" s="72">
        <f t="shared" si="4"/>
        <v>0</v>
      </c>
      <c r="D13" s="72">
        <f t="shared" si="5"/>
        <v>0</v>
      </c>
      <c r="E13" s="73"/>
      <c r="F13" s="73"/>
      <c r="G13" s="72">
        <f t="shared" si="6"/>
        <v>0</v>
      </c>
      <c r="H13" s="73"/>
      <c r="I13" s="73"/>
      <c r="J13" s="73"/>
      <c r="K13" s="73"/>
      <c r="L13" s="72">
        <f t="shared" si="7"/>
        <v>0</v>
      </c>
      <c r="M13" s="72">
        <f t="shared" si="8"/>
        <v>0</v>
      </c>
      <c r="N13" s="73"/>
      <c r="O13" s="73"/>
      <c r="P13" s="73">
        <f t="shared" si="19"/>
        <v>0</v>
      </c>
      <c r="Q13" s="73"/>
      <c r="R13" s="73"/>
      <c r="S13" s="73"/>
      <c r="T13" s="73"/>
      <c r="U13" s="72">
        <f t="shared" si="9"/>
        <v>1</v>
      </c>
      <c r="V13" s="72">
        <f t="shared" si="10"/>
        <v>1</v>
      </c>
      <c r="W13" s="73"/>
      <c r="X13" s="71">
        <v>1</v>
      </c>
      <c r="Y13" s="72">
        <f t="shared" si="11"/>
        <v>0</v>
      </c>
      <c r="Z13" s="73"/>
      <c r="AA13" s="71"/>
      <c r="AB13" s="73"/>
      <c r="AC13" s="73"/>
      <c r="AD13" s="73">
        <f t="shared" si="12"/>
        <v>-1</v>
      </c>
      <c r="AE13" s="73">
        <f t="shared" si="13"/>
        <v>-1</v>
      </c>
      <c r="AF13" s="73">
        <f t="shared" si="14"/>
        <v>0</v>
      </c>
      <c r="AG13" s="73">
        <f t="shared" si="15"/>
        <v>-1</v>
      </c>
      <c r="AH13" s="73">
        <f t="shared" si="16"/>
        <v>0</v>
      </c>
      <c r="AI13" s="73">
        <f t="shared" si="17"/>
        <v>0</v>
      </c>
      <c r="AJ13" s="73">
        <f t="shared" si="18"/>
        <v>0</v>
      </c>
      <c r="AK13" s="73"/>
      <c r="AL13" s="73"/>
    </row>
    <row r="14" spans="1:38" ht="12.75" customHeight="1">
      <c r="A14" s="71">
        <v>652005</v>
      </c>
      <c r="B14" s="50" t="s">
        <v>339</v>
      </c>
      <c r="C14" s="72">
        <f t="shared" si="4"/>
        <v>5.86</v>
      </c>
      <c r="D14" s="72">
        <f t="shared" si="5"/>
        <v>5.86</v>
      </c>
      <c r="E14" s="71"/>
      <c r="F14" s="71"/>
      <c r="G14" s="72">
        <f t="shared" si="6"/>
        <v>5.86</v>
      </c>
      <c r="H14" s="71"/>
      <c r="I14" s="71">
        <v>5.86</v>
      </c>
      <c r="J14" s="71"/>
      <c r="K14" s="71"/>
      <c r="L14" s="72">
        <f t="shared" si="7"/>
        <v>5.86</v>
      </c>
      <c r="M14" s="72">
        <f t="shared" si="8"/>
        <v>5.86</v>
      </c>
      <c r="N14" s="71"/>
      <c r="O14" s="71"/>
      <c r="P14" s="73">
        <f t="shared" si="19"/>
        <v>5.86</v>
      </c>
      <c r="Q14" s="71"/>
      <c r="R14" s="71">
        <v>5.86</v>
      </c>
      <c r="S14" s="71"/>
      <c r="T14" s="71"/>
      <c r="U14" s="72">
        <f t="shared" si="9"/>
        <v>2.14</v>
      </c>
      <c r="V14" s="72">
        <f t="shared" si="10"/>
        <v>2.14</v>
      </c>
      <c r="W14" s="71"/>
      <c r="X14" s="71"/>
      <c r="Y14" s="72">
        <f t="shared" si="11"/>
        <v>2.14</v>
      </c>
      <c r="Z14" s="71"/>
      <c r="AA14" s="71">
        <v>2.14</v>
      </c>
      <c r="AB14" s="71"/>
      <c r="AC14" s="71"/>
      <c r="AD14" s="73">
        <f t="shared" si="12"/>
        <v>3.72</v>
      </c>
      <c r="AE14" s="73">
        <f t="shared" si="13"/>
        <v>3.72</v>
      </c>
      <c r="AF14" s="73">
        <f t="shared" si="14"/>
        <v>0</v>
      </c>
      <c r="AG14" s="73">
        <f t="shared" si="15"/>
        <v>0</v>
      </c>
      <c r="AH14" s="73">
        <f t="shared" si="16"/>
        <v>3.72</v>
      </c>
      <c r="AI14" s="73">
        <f t="shared" si="17"/>
        <v>0</v>
      </c>
      <c r="AJ14" s="73">
        <f t="shared" si="18"/>
        <v>3.72</v>
      </c>
      <c r="AK14" s="71"/>
      <c r="AL14" s="71"/>
    </row>
    <row r="15" spans="1:38" ht="12.75" customHeight="1">
      <c r="A15" s="71">
        <v>652006</v>
      </c>
      <c r="B15" s="50" t="s">
        <v>344</v>
      </c>
      <c r="C15" s="72">
        <f t="shared" si="4"/>
        <v>26.02</v>
      </c>
      <c r="D15" s="72">
        <f t="shared" si="5"/>
        <v>5.16</v>
      </c>
      <c r="E15" s="71"/>
      <c r="F15" s="71"/>
      <c r="G15" s="72">
        <f t="shared" si="6"/>
        <v>5.16</v>
      </c>
      <c r="H15" s="71"/>
      <c r="I15" s="71">
        <v>5.16</v>
      </c>
      <c r="J15" s="71"/>
      <c r="K15" s="71">
        <v>20.86</v>
      </c>
      <c r="L15" s="72">
        <f t="shared" si="7"/>
        <v>26.02</v>
      </c>
      <c r="M15" s="72">
        <f t="shared" si="8"/>
        <v>5.16</v>
      </c>
      <c r="N15" s="71"/>
      <c r="O15" s="71"/>
      <c r="P15" s="73">
        <f t="shared" si="19"/>
        <v>5.16</v>
      </c>
      <c r="Q15" s="71"/>
      <c r="R15" s="71">
        <v>5.16</v>
      </c>
      <c r="S15" s="71"/>
      <c r="T15" s="71">
        <v>20.86</v>
      </c>
      <c r="U15" s="72">
        <f t="shared" si="9"/>
        <v>7.88</v>
      </c>
      <c r="V15" s="72">
        <f t="shared" si="10"/>
        <v>4.88</v>
      </c>
      <c r="W15" s="71"/>
      <c r="X15" s="74">
        <v>1</v>
      </c>
      <c r="Y15" s="72">
        <f t="shared" si="11"/>
        <v>3.88</v>
      </c>
      <c r="Z15" s="71"/>
      <c r="AA15" s="74">
        <v>3.88</v>
      </c>
      <c r="AB15" s="71"/>
      <c r="AC15" s="71">
        <v>3</v>
      </c>
      <c r="AD15" s="73">
        <f t="shared" si="12"/>
        <v>0.28000000000000025</v>
      </c>
      <c r="AE15" s="73">
        <f t="shared" si="13"/>
        <v>0.28000000000000025</v>
      </c>
      <c r="AF15" s="73">
        <f t="shared" si="14"/>
        <v>0</v>
      </c>
      <c r="AG15" s="73">
        <f t="shared" si="15"/>
        <v>-1</v>
      </c>
      <c r="AH15" s="73">
        <f t="shared" si="16"/>
        <v>1.2800000000000002</v>
      </c>
      <c r="AI15" s="73">
        <f t="shared" si="17"/>
        <v>0</v>
      </c>
      <c r="AJ15" s="73">
        <f t="shared" si="18"/>
        <v>1.2800000000000002</v>
      </c>
      <c r="AK15" s="71"/>
      <c r="AL15" s="71"/>
    </row>
    <row r="16" spans="1:38" ht="12.75" customHeight="1">
      <c r="A16" s="71">
        <v>652007</v>
      </c>
      <c r="B16" s="50" t="s">
        <v>348</v>
      </c>
      <c r="C16" s="72">
        <f t="shared" si="4"/>
        <v>1.45</v>
      </c>
      <c r="D16" s="72">
        <f t="shared" si="5"/>
        <v>1.45</v>
      </c>
      <c r="E16" s="74"/>
      <c r="F16" s="71"/>
      <c r="G16" s="72">
        <f t="shared" si="6"/>
        <v>1.45</v>
      </c>
      <c r="H16" s="71"/>
      <c r="I16" s="80">
        <v>1.45</v>
      </c>
      <c r="J16" s="71"/>
      <c r="K16" s="71"/>
      <c r="L16" s="72">
        <f t="shared" si="7"/>
        <v>1.45</v>
      </c>
      <c r="M16" s="72">
        <f t="shared" si="8"/>
        <v>1.45</v>
      </c>
      <c r="N16" s="74"/>
      <c r="O16" s="71"/>
      <c r="P16" s="73">
        <f t="shared" si="19"/>
        <v>1.45</v>
      </c>
      <c r="Q16" s="71"/>
      <c r="R16" s="80">
        <v>1.45</v>
      </c>
      <c r="S16" s="71"/>
      <c r="T16" s="71"/>
      <c r="U16" s="72">
        <f t="shared" si="9"/>
        <v>4</v>
      </c>
      <c r="V16" s="72">
        <f t="shared" si="10"/>
        <v>4</v>
      </c>
      <c r="W16" s="74"/>
      <c r="X16" s="74">
        <v>1.5</v>
      </c>
      <c r="Y16" s="72">
        <f t="shared" si="11"/>
        <v>2.5</v>
      </c>
      <c r="Z16" s="71"/>
      <c r="AA16" s="74">
        <v>2.5</v>
      </c>
      <c r="AB16" s="71"/>
      <c r="AC16" s="71"/>
      <c r="AD16" s="73">
        <f t="shared" si="12"/>
        <v>-2.55</v>
      </c>
      <c r="AE16" s="73">
        <f t="shared" si="13"/>
        <v>-2.55</v>
      </c>
      <c r="AF16" s="73">
        <f t="shared" si="14"/>
        <v>0</v>
      </c>
      <c r="AG16" s="73">
        <f t="shared" si="15"/>
        <v>-1.5</v>
      </c>
      <c r="AH16" s="73">
        <f t="shared" si="16"/>
        <v>-1.05</v>
      </c>
      <c r="AI16" s="73">
        <f t="shared" si="17"/>
        <v>0</v>
      </c>
      <c r="AJ16" s="73">
        <f t="shared" si="18"/>
        <v>-1.05</v>
      </c>
      <c r="AK16" s="71"/>
      <c r="AL16" s="71"/>
    </row>
    <row r="17" spans="1:38" ht="12.75" customHeight="1">
      <c r="A17" s="71">
        <v>652008</v>
      </c>
      <c r="B17" s="50" t="s">
        <v>350</v>
      </c>
      <c r="C17" s="72">
        <f t="shared" si="4"/>
        <v>0</v>
      </c>
      <c r="D17" s="72">
        <f t="shared" si="5"/>
        <v>0</v>
      </c>
      <c r="E17" s="74"/>
      <c r="F17" s="71"/>
      <c r="G17" s="72">
        <f t="shared" si="6"/>
        <v>0</v>
      </c>
      <c r="H17" s="71"/>
      <c r="I17" s="71"/>
      <c r="J17" s="71"/>
      <c r="K17" s="71"/>
      <c r="L17" s="72">
        <f t="shared" si="7"/>
        <v>0</v>
      </c>
      <c r="M17" s="72">
        <f t="shared" si="8"/>
        <v>0</v>
      </c>
      <c r="N17" s="74"/>
      <c r="O17" s="71"/>
      <c r="P17" s="73">
        <f t="shared" si="19"/>
        <v>0</v>
      </c>
      <c r="Q17" s="71"/>
      <c r="R17" s="71"/>
      <c r="S17" s="71"/>
      <c r="T17" s="71"/>
      <c r="U17" s="72">
        <f t="shared" si="9"/>
        <v>0</v>
      </c>
      <c r="V17" s="72">
        <f t="shared" si="10"/>
        <v>0</v>
      </c>
      <c r="W17" s="74"/>
      <c r="X17" s="71"/>
      <c r="Y17" s="72">
        <f t="shared" si="11"/>
        <v>0</v>
      </c>
      <c r="Z17" s="74"/>
      <c r="AA17" s="71"/>
      <c r="AB17" s="74"/>
      <c r="AC17" s="74"/>
      <c r="AD17" s="73">
        <f t="shared" si="12"/>
        <v>0</v>
      </c>
      <c r="AE17" s="73">
        <f t="shared" si="13"/>
        <v>0</v>
      </c>
      <c r="AF17" s="73">
        <f t="shared" si="14"/>
        <v>0</v>
      </c>
      <c r="AG17" s="73">
        <f t="shared" si="15"/>
        <v>0</v>
      </c>
      <c r="AH17" s="73">
        <f t="shared" si="16"/>
        <v>0</v>
      </c>
      <c r="AI17" s="73">
        <f t="shared" si="17"/>
        <v>0</v>
      </c>
      <c r="AJ17" s="73">
        <f t="shared" si="18"/>
        <v>0</v>
      </c>
      <c r="AK17" s="74"/>
      <c r="AL17" s="74"/>
    </row>
    <row r="18" spans="1:38" ht="12.75" customHeight="1">
      <c r="A18" s="74">
        <v>652009</v>
      </c>
      <c r="B18" s="50" t="s">
        <v>353</v>
      </c>
      <c r="C18" s="72">
        <f t="shared" si="4"/>
        <v>0.33</v>
      </c>
      <c r="D18" s="72">
        <f t="shared" si="5"/>
        <v>0.33</v>
      </c>
      <c r="E18" s="74"/>
      <c r="F18" s="74"/>
      <c r="G18" s="72">
        <f t="shared" si="6"/>
        <v>0.33</v>
      </c>
      <c r="H18" s="71"/>
      <c r="I18" s="81">
        <v>0.33</v>
      </c>
      <c r="J18" s="74"/>
      <c r="K18" s="71"/>
      <c r="L18" s="72">
        <f t="shared" si="7"/>
        <v>0.33</v>
      </c>
      <c r="M18" s="72">
        <f t="shared" si="8"/>
        <v>0.33</v>
      </c>
      <c r="N18" s="74"/>
      <c r="O18" s="74"/>
      <c r="P18" s="73">
        <f t="shared" si="19"/>
        <v>0.33</v>
      </c>
      <c r="Q18" s="71"/>
      <c r="R18" s="81">
        <v>0.33</v>
      </c>
      <c r="S18" s="74"/>
      <c r="T18" s="71"/>
      <c r="U18" s="72">
        <f t="shared" si="9"/>
        <v>0.33</v>
      </c>
      <c r="V18" s="72">
        <f t="shared" si="10"/>
        <v>0.33</v>
      </c>
      <c r="W18" s="74"/>
      <c r="X18" s="74"/>
      <c r="Y18" s="72">
        <f t="shared" si="11"/>
        <v>0.33</v>
      </c>
      <c r="Z18" s="74"/>
      <c r="AA18" s="74">
        <v>0.33</v>
      </c>
      <c r="AB18" s="74"/>
      <c r="AC18" s="74"/>
      <c r="AD18" s="73">
        <f t="shared" si="12"/>
        <v>0</v>
      </c>
      <c r="AE18" s="73">
        <f t="shared" si="13"/>
        <v>0</v>
      </c>
      <c r="AF18" s="73">
        <f t="shared" si="14"/>
        <v>0</v>
      </c>
      <c r="AG18" s="73">
        <f t="shared" si="15"/>
        <v>0</v>
      </c>
      <c r="AH18" s="73">
        <f t="shared" si="16"/>
        <v>0</v>
      </c>
      <c r="AI18" s="73">
        <f t="shared" si="17"/>
        <v>0</v>
      </c>
      <c r="AJ18" s="73">
        <f t="shared" si="18"/>
        <v>0</v>
      </c>
      <c r="AK18" s="74"/>
      <c r="AL18" s="74"/>
    </row>
    <row r="19" spans="1:38" ht="12.75" customHeight="1">
      <c r="A19" s="74">
        <v>652010</v>
      </c>
      <c r="B19" s="50" t="s">
        <v>355</v>
      </c>
      <c r="C19" s="72">
        <f t="shared" si="4"/>
        <v>0</v>
      </c>
      <c r="D19" s="72">
        <f t="shared" si="5"/>
        <v>0</v>
      </c>
      <c r="E19" s="74"/>
      <c r="F19" s="74"/>
      <c r="G19" s="72">
        <f t="shared" si="6"/>
        <v>0</v>
      </c>
      <c r="H19" s="71"/>
      <c r="I19" s="74"/>
      <c r="J19" s="74"/>
      <c r="K19" s="71"/>
      <c r="L19" s="72">
        <f t="shared" si="7"/>
        <v>0</v>
      </c>
      <c r="M19" s="72">
        <f t="shared" si="8"/>
        <v>0</v>
      </c>
      <c r="N19" s="74"/>
      <c r="O19" s="74"/>
      <c r="P19" s="73">
        <f t="shared" si="19"/>
        <v>0</v>
      </c>
      <c r="Q19" s="71"/>
      <c r="R19" s="74"/>
      <c r="S19" s="74"/>
      <c r="T19" s="71"/>
      <c r="U19" s="72">
        <f t="shared" si="9"/>
        <v>0.65</v>
      </c>
      <c r="V19" s="72">
        <f t="shared" si="10"/>
        <v>0.65</v>
      </c>
      <c r="W19" s="74"/>
      <c r="X19" s="74"/>
      <c r="Y19" s="72">
        <f t="shared" si="11"/>
        <v>0.65</v>
      </c>
      <c r="Z19" s="74"/>
      <c r="AA19" s="74">
        <v>0.65</v>
      </c>
      <c r="AB19" s="74"/>
      <c r="AC19" s="74"/>
      <c r="AD19" s="73">
        <f t="shared" si="12"/>
        <v>-0.65</v>
      </c>
      <c r="AE19" s="73">
        <f t="shared" si="13"/>
        <v>-0.65</v>
      </c>
      <c r="AF19" s="73">
        <f t="shared" si="14"/>
        <v>0</v>
      </c>
      <c r="AG19" s="73">
        <f t="shared" si="15"/>
        <v>0</v>
      </c>
      <c r="AH19" s="73">
        <f t="shared" si="16"/>
        <v>-0.65</v>
      </c>
      <c r="AI19" s="73">
        <f t="shared" si="17"/>
        <v>0</v>
      </c>
      <c r="AJ19" s="73">
        <f t="shared" si="18"/>
        <v>-0.65</v>
      </c>
      <c r="AK19" s="74"/>
      <c r="AL19" s="74"/>
    </row>
    <row r="20" spans="1:38" ht="12.75" customHeight="1">
      <c r="A20" s="74">
        <v>652011</v>
      </c>
      <c r="B20" s="50" t="s">
        <v>358</v>
      </c>
      <c r="C20" s="72">
        <f t="shared" si="4"/>
        <v>0.55</v>
      </c>
      <c r="D20" s="72">
        <f t="shared" si="5"/>
        <v>0.55</v>
      </c>
      <c r="E20" s="74"/>
      <c r="F20" s="74"/>
      <c r="G20" s="72">
        <f t="shared" si="6"/>
        <v>0.55</v>
      </c>
      <c r="H20" s="71"/>
      <c r="I20" s="74">
        <v>0.55</v>
      </c>
      <c r="J20" s="74"/>
      <c r="K20" s="71"/>
      <c r="L20" s="72">
        <f t="shared" si="7"/>
        <v>0.55</v>
      </c>
      <c r="M20" s="72">
        <f t="shared" si="8"/>
        <v>0.55</v>
      </c>
      <c r="N20" s="74"/>
      <c r="O20" s="74"/>
      <c r="P20" s="73">
        <f t="shared" si="19"/>
        <v>0.55</v>
      </c>
      <c r="Q20" s="71"/>
      <c r="R20" s="74">
        <v>0.55</v>
      </c>
      <c r="S20" s="74"/>
      <c r="T20" s="71"/>
      <c r="U20" s="72">
        <f t="shared" si="9"/>
        <v>0.57</v>
      </c>
      <c r="V20" s="72">
        <f t="shared" si="10"/>
        <v>0.57</v>
      </c>
      <c r="W20" s="74"/>
      <c r="X20" s="71"/>
      <c r="Y20" s="72">
        <f t="shared" si="11"/>
        <v>0.57</v>
      </c>
      <c r="Z20" s="74"/>
      <c r="AA20" s="71">
        <v>0.57</v>
      </c>
      <c r="AB20" s="74"/>
      <c r="AC20" s="74"/>
      <c r="AD20" s="73">
        <f t="shared" si="12"/>
        <v>-0.019999999999999907</v>
      </c>
      <c r="AE20" s="73">
        <f t="shared" si="13"/>
        <v>-0.019999999999999907</v>
      </c>
      <c r="AF20" s="73">
        <f t="shared" si="14"/>
        <v>0</v>
      </c>
      <c r="AG20" s="73">
        <f t="shared" si="15"/>
        <v>0</v>
      </c>
      <c r="AH20" s="73">
        <f t="shared" si="16"/>
        <v>-0.019999999999999907</v>
      </c>
      <c r="AI20" s="73">
        <f t="shared" si="17"/>
        <v>0</v>
      </c>
      <c r="AJ20" s="73">
        <f t="shared" si="18"/>
        <v>-0.019999999999999907</v>
      </c>
      <c r="AK20" s="74"/>
      <c r="AL20" s="74"/>
    </row>
    <row r="21" spans="1:38" ht="12.75" customHeight="1">
      <c r="A21" s="74">
        <v>652012</v>
      </c>
      <c r="B21" s="50" t="s">
        <v>360</v>
      </c>
      <c r="C21" s="72">
        <f t="shared" si="4"/>
        <v>0.6</v>
      </c>
      <c r="D21" s="72">
        <f t="shared" si="5"/>
        <v>0.6</v>
      </c>
      <c r="E21" s="74"/>
      <c r="F21" s="74"/>
      <c r="G21" s="72">
        <f t="shared" si="6"/>
        <v>0.6</v>
      </c>
      <c r="H21" s="74"/>
      <c r="I21" s="80">
        <v>0.6</v>
      </c>
      <c r="J21" s="74"/>
      <c r="K21" s="71"/>
      <c r="L21" s="72">
        <f t="shared" si="7"/>
        <v>0.6</v>
      </c>
      <c r="M21" s="72">
        <f t="shared" si="8"/>
        <v>0.6</v>
      </c>
      <c r="N21" s="74"/>
      <c r="O21" s="74"/>
      <c r="P21" s="73">
        <f t="shared" si="19"/>
        <v>0.6</v>
      </c>
      <c r="Q21" s="74"/>
      <c r="R21" s="80">
        <v>0.6</v>
      </c>
      <c r="S21" s="74"/>
      <c r="T21" s="71"/>
      <c r="U21" s="72">
        <f t="shared" si="9"/>
        <v>0.6</v>
      </c>
      <c r="V21" s="72">
        <f t="shared" si="10"/>
        <v>0.6</v>
      </c>
      <c r="W21" s="74"/>
      <c r="X21" s="74"/>
      <c r="Y21" s="72">
        <f t="shared" si="11"/>
        <v>0.6</v>
      </c>
      <c r="Z21" s="74"/>
      <c r="AA21" s="71">
        <v>0.6</v>
      </c>
      <c r="AB21" s="74"/>
      <c r="AC21" s="74"/>
      <c r="AD21" s="73">
        <f t="shared" si="12"/>
        <v>0</v>
      </c>
      <c r="AE21" s="73">
        <f t="shared" si="13"/>
        <v>0</v>
      </c>
      <c r="AF21" s="73">
        <f t="shared" si="14"/>
        <v>0</v>
      </c>
      <c r="AG21" s="73">
        <f t="shared" si="15"/>
        <v>0</v>
      </c>
      <c r="AH21" s="73">
        <f t="shared" si="16"/>
        <v>0</v>
      </c>
      <c r="AI21" s="73">
        <f t="shared" si="17"/>
        <v>0</v>
      </c>
      <c r="AJ21" s="73">
        <f t="shared" si="18"/>
        <v>0</v>
      </c>
      <c r="AK21" s="74"/>
      <c r="AL21" s="74"/>
    </row>
    <row r="22" spans="1:38" ht="12.75" customHeight="1">
      <c r="A22" s="74">
        <v>652013</v>
      </c>
      <c r="B22" s="50" t="s">
        <v>363</v>
      </c>
      <c r="C22" s="72">
        <f t="shared" si="4"/>
        <v>0</v>
      </c>
      <c r="D22" s="72">
        <f t="shared" si="5"/>
        <v>0</v>
      </c>
      <c r="E22" s="74"/>
      <c r="F22" s="74"/>
      <c r="G22" s="72">
        <f t="shared" si="6"/>
        <v>0</v>
      </c>
      <c r="H22" s="74"/>
      <c r="I22" s="71"/>
      <c r="J22" s="71"/>
      <c r="K22" s="74"/>
      <c r="L22" s="72">
        <f t="shared" si="7"/>
        <v>0</v>
      </c>
      <c r="M22" s="72">
        <f t="shared" si="8"/>
        <v>0</v>
      </c>
      <c r="N22" s="74"/>
      <c r="O22" s="74"/>
      <c r="P22" s="73">
        <f t="shared" si="19"/>
        <v>0</v>
      </c>
      <c r="Q22" s="74"/>
      <c r="R22" s="71"/>
      <c r="S22" s="71"/>
      <c r="T22" s="74"/>
      <c r="U22" s="72">
        <f t="shared" si="9"/>
        <v>0.37</v>
      </c>
      <c r="V22" s="72">
        <f t="shared" si="10"/>
        <v>0.37</v>
      </c>
      <c r="W22" s="74"/>
      <c r="X22" s="74"/>
      <c r="Y22" s="72">
        <f t="shared" si="11"/>
        <v>0.37</v>
      </c>
      <c r="Z22" s="74"/>
      <c r="AA22" s="74">
        <v>0.37</v>
      </c>
      <c r="AB22" s="74"/>
      <c r="AC22" s="74"/>
      <c r="AD22" s="73">
        <f t="shared" si="12"/>
        <v>-0.37</v>
      </c>
      <c r="AE22" s="73">
        <f t="shared" si="13"/>
        <v>-0.37</v>
      </c>
      <c r="AF22" s="73">
        <f t="shared" si="14"/>
        <v>0</v>
      </c>
      <c r="AG22" s="73">
        <f t="shared" si="15"/>
        <v>0</v>
      </c>
      <c r="AH22" s="73">
        <f t="shared" si="16"/>
        <v>-0.37</v>
      </c>
      <c r="AI22" s="73">
        <f t="shared" si="17"/>
        <v>0</v>
      </c>
      <c r="AJ22" s="73">
        <f t="shared" si="18"/>
        <v>-0.37</v>
      </c>
      <c r="AK22" s="74"/>
      <c r="AL22" s="74"/>
    </row>
    <row r="23" spans="1:38" ht="12.75" customHeight="1">
      <c r="A23" s="74">
        <v>652014</v>
      </c>
      <c r="B23" s="50" t="s">
        <v>364</v>
      </c>
      <c r="C23" s="72">
        <f t="shared" si="4"/>
        <v>0.03</v>
      </c>
      <c r="D23" s="72">
        <f t="shared" si="5"/>
        <v>0.03</v>
      </c>
      <c r="E23" s="74"/>
      <c r="F23" s="74"/>
      <c r="G23" s="72">
        <f t="shared" si="6"/>
        <v>0.03</v>
      </c>
      <c r="H23" s="74"/>
      <c r="I23" s="74">
        <v>0.03</v>
      </c>
      <c r="J23" s="74"/>
      <c r="K23" s="74"/>
      <c r="L23" s="72">
        <f t="shared" si="7"/>
        <v>0.03</v>
      </c>
      <c r="M23" s="72">
        <f t="shared" si="8"/>
        <v>0.03</v>
      </c>
      <c r="N23" s="74"/>
      <c r="O23" s="74"/>
      <c r="P23" s="73">
        <f t="shared" si="19"/>
        <v>0.03</v>
      </c>
      <c r="Q23" s="74"/>
      <c r="R23" s="74">
        <v>0.03</v>
      </c>
      <c r="S23" s="74"/>
      <c r="T23" s="74"/>
      <c r="U23" s="72">
        <f t="shared" si="9"/>
        <v>0</v>
      </c>
      <c r="V23" s="72">
        <f t="shared" si="10"/>
        <v>0</v>
      </c>
      <c r="W23" s="74"/>
      <c r="X23" s="71"/>
      <c r="Y23" s="72">
        <f t="shared" si="11"/>
        <v>0</v>
      </c>
      <c r="Z23" s="74"/>
      <c r="AA23" s="71"/>
      <c r="AB23" s="74"/>
      <c r="AC23" s="74"/>
      <c r="AD23" s="73">
        <f t="shared" si="12"/>
        <v>0.03</v>
      </c>
      <c r="AE23" s="73">
        <f t="shared" si="13"/>
        <v>0.03</v>
      </c>
      <c r="AF23" s="73">
        <f t="shared" si="14"/>
        <v>0</v>
      </c>
      <c r="AG23" s="73">
        <f t="shared" si="15"/>
        <v>0</v>
      </c>
      <c r="AH23" s="73">
        <f t="shared" si="16"/>
        <v>0.03</v>
      </c>
      <c r="AI23" s="73">
        <f t="shared" si="17"/>
        <v>0</v>
      </c>
      <c r="AJ23" s="73">
        <f t="shared" si="18"/>
        <v>0.03</v>
      </c>
      <c r="AK23" s="74"/>
      <c r="AL23" s="74"/>
    </row>
    <row r="24" spans="1:38" ht="12.75" customHeight="1">
      <c r="A24" s="74">
        <v>652015</v>
      </c>
      <c r="B24" s="50" t="s">
        <v>366</v>
      </c>
      <c r="C24" s="72">
        <f t="shared" si="4"/>
        <v>1.27</v>
      </c>
      <c r="D24" s="72">
        <f t="shared" si="5"/>
        <v>1.27</v>
      </c>
      <c r="E24" s="74"/>
      <c r="F24" s="74"/>
      <c r="G24" s="72">
        <f t="shared" si="6"/>
        <v>1.27</v>
      </c>
      <c r="H24" s="74"/>
      <c r="I24" s="81">
        <v>1.27</v>
      </c>
      <c r="J24" s="74"/>
      <c r="K24" s="74"/>
      <c r="L24" s="72">
        <f t="shared" si="7"/>
        <v>1.27</v>
      </c>
      <c r="M24" s="72">
        <f t="shared" si="8"/>
        <v>1.27</v>
      </c>
      <c r="N24" s="74"/>
      <c r="O24" s="74"/>
      <c r="P24" s="73">
        <f t="shared" si="19"/>
        <v>1.27</v>
      </c>
      <c r="Q24" s="74"/>
      <c r="R24" s="81">
        <v>1.27</v>
      </c>
      <c r="S24" s="74"/>
      <c r="T24" s="74"/>
      <c r="U24" s="72">
        <f t="shared" si="9"/>
        <v>1.77</v>
      </c>
      <c r="V24" s="72">
        <f t="shared" si="10"/>
        <v>1.77</v>
      </c>
      <c r="W24" s="74"/>
      <c r="X24" s="74"/>
      <c r="Y24" s="72">
        <f t="shared" si="11"/>
        <v>1.77</v>
      </c>
      <c r="Z24" s="74"/>
      <c r="AA24" s="74">
        <v>1.77</v>
      </c>
      <c r="AB24" s="74"/>
      <c r="AC24" s="74"/>
      <c r="AD24" s="73">
        <f t="shared" si="12"/>
        <v>-0.5</v>
      </c>
      <c r="AE24" s="73">
        <f t="shared" si="13"/>
        <v>-0.5</v>
      </c>
      <c r="AF24" s="73">
        <f t="shared" si="14"/>
        <v>0</v>
      </c>
      <c r="AG24" s="73">
        <f t="shared" si="15"/>
        <v>0</v>
      </c>
      <c r="AH24" s="73">
        <f t="shared" si="16"/>
        <v>-0.5</v>
      </c>
      <c r="AI24" s="73">
        <f t="shared" si="17"/>
        <v>0</v>
      </c>
      <c r="AJ24" s="73">
        <f t="shared" si="18"/>
        <v>-0.5</v>
      </c>
      <c r="AK24" s="74"/>
      <c r="AL24" s="74"/>
    </row>
    <row r="25" spans="1:38" ht="12.75" customHeight="1">
      <c r="A25" s="74">
        <v>652016</v>
      </c>
      <c r="B25" s="75" t="s">
        <v>368</v>
      </c>
      <c r="C25" s="72">
        <f t="shared" si="4"/>
        <v>0</v>
      </c>
      <c r="D25" s="72">
        <f t="shared" si="5"/>
        <v>0</v>
      </c>
      <c r="E25" s="74"/>
      <c r="F25" s="74"/>
      <c r="G25" s="72">
        <f t="shared" si="6"/>
        <v>0</v>
      </c>
      <c r="H25" s="74"/>
      <c r="I25" s="74"/>
      <c r="J25" s="74"/>
      <c r="K25" s="74"/>
      <c r="L25" s="72">
        <f t="shared" si="7"/>
        <v>0</v>
      </c>
      <c r="M25" s="72">
        <f t="shared" si="8"/>
        <v>0</v>
      </c>
      <c r="N25" s="74"/>
      <c r="O25" s="74"/>
      <c r="P25" s="73">
        <f t="shared" si="19"/>
        <v>0</v>
      </c>
      <c r="Q25" s="74"/>
      <c r="R25" s="74"/>
      <c r="S25" s="74"/>
      <c r="T25" s="74"/>
      <c r="U25" s="72">
        <f t="shared" si="9"/>
        <v>6.7299999999999995</v>
      </c>
      <c r="V25" s="72">
        <f t="shared" si="10"/>
        <v>6.63</v>
      </c>
      <c r="W25" s="74"/>
      <c r="X25" s="74"/>
      <c r="Y25" s="72">
        <f t="shared" si="11"/>
        <v>6.63</v>
      </c>
      <c r="Z25" s="74"/>
      <c r="AA25" s="83">
        <v>6.63</v>
      </c>
      <c r="AB25" s="74"/>
      <c r="AC25" s="83">
        <v>0.1</v>
      </c>
      <c r="AD25" s="73">
        <f t="shared" si="12"/>
        <v>-6.63</v>
      </c>
      <c r="AE25" s="73">
        <f t="shared" si="13"/>
        <v>-6.63</v>
      </c>
      <c r="AF25" s="73">
        <f t="shared" si="14"/>
        <v>0</v>
      </c>
      <c r="AG25" s="73">
        <f t="shared" si="15"/>
        <v>0</v>
      </c>
      <c r="AH25" s="73">
        <f t="shared" si="16"/>
        <v>-6.63</v>
      </c>
      <c r="AI25" s="73">
        <f t="shared" si="17"/>
        <v>0</v>
      </c>
      <c r="AJ25" s="73">
        <f t="shared" si="18"/>
        <v>-6.63</v>
      </c>
      <c r="AK25" s="74"/>
      <c r="AL25" s="74"/>
    </row>
    <row r="26" spans="1:38" ht="12.75" customHeight="1">
      <c r="A26" s="74">
        <v>652017</v>
      </c>
      <c r="B26" s="75" t="s">
        <v>371</v>
      </c>
      <c r="C26" s="72">
        <f t="shared" si="4"/>
        <v>0</v>
      </c>
      <c r="D26" s="72">
        <f t="shared" si="5"/>
        <v>0</v>
      </c>
      <c r="E26" s="74"/>
      <c r="F26" s="74"/>
      <c r="G26" s="72">
        <f t="shared" si="6"/>
        <v>0</v>
      </c>
      <c r="H26" s="74"/>
      <c r="I26" s="74"/>
      <c r="J26" s="74"/>
      <c r="K26" s="74"/>
      <c r="L26" s="72">
        <f t="shared" si="7"/>
        <v>0</v>
      </c>
      <c r="M26" s="72">
        <f t="shared" si="8"/>
        <v>0</v>
      </c>
      <c r="N26" s="74"/>
      <c r="O26" s="74"/>
      <c r="P26" s="73">
        <f t="shared" si="19"/>
        <v>0</v>
      </c>
      <c r="Q26" s="74"/>
      <c r="R26" s="74"/>
      <c r="S26" s="74"/>
      <c r="T26" s="74"/>
      <c r="U26" s="72">
        <f t="shared" si="9"/>
        <v>0</v>
      </c>
      <c r="V26" s="72">
        <f t="shared" si="10"/>
        <v>0</v>
      </c>
      <c r="W26" s="74"/>
      <c r="X26" s="74"/>
      <c r="Y26" s="72">
        <f t="shared" si="11"/>
        <v>0</v>
      </c>
      <c r="Z26" s="74"/>
      <c r="AA26" s="74"/>
      <c r="AB26" s="74"/>
      <c r="AC26" s="74"/>
      <c r="AD26" s="73">
        <f t="shared" si="12"/>
        <v>0</v>
      </c>
      <c r="AE26" s="73">
        <f t="shared" si="13"/>
        <v>0</v>
      </c>
      <c r="AF26" s="73">
        <f t="shared" si="14"/>
        <v>0</v>
      </c>
      <c r="AG26" s="73">
        <f t="shared" si="15"/>
        <v>0</v>
      </c>
      <c r="AH26" s="73">
        <f t="shared" si="16"/>
        <v>0</v>
      </c>
      <c r="AI26" s="73">
        <f t="shared" si="17"/>
        <v>0</v>
      </c>
      <c r="AJ26" s="73">
        <f t="shared" si="18"/>
        <v>0</v>
      </c>
      <c r="AK26" s="74"/>
      <c r="AL26" s="74"/>
    </row>
    <row r="27" spans="1:38" ht="12.75" customHeight="1">
      <c r="A27" s="74"/>
      <c r="B27" s="53" t="s">
        <v>373</v>
      </c>
      <c r="C27" s="72">
        <f t="shared" si="4"/>
        <v>6.08</v>
      </c>
      <c r="D27" s="72">
        <f t="shared" si="5"/>
        <v>6.08</v>
      </c>
      <c r="E27" s="74"/>
      <c r="F27" s="74"/>
      <c r="G27" s="72">
        <f t="shared" si="6"/>
        <v>6.08</v>
      </c>
      <c r="H27" s="74"/>
      <c r="I27" s="74">
        <v>6.08</v>
      </c>
      <c r="J27" s="74"/>
      <c r="K27" s="74"/>
      <c r="L27" s="72">
        <f t="shared" si="7"/>
        <v>6.08</v>
      </c>
      <c r="M27" s="72">
        <f t="shared" si="8"/>
        <v>6.08</v>
      </c>
      <c r="N27" s="74"/>
      <c r="O27" s="74"/>
      <c r="P27" s="73">
        <f t="shared" si="19"/>
        <v>6.08</v>
      </c>
      <c r="Q27" s="74"/>
      <c r="R27" s="74">
        <v>6.08</v>
      </c>
      <c r="S27" s="74"/>
      <c r="T27" s="74"/>
      <c r="U27" s="72">
        <f t="shared" si="9"/>
        <v>6.82</v>
      </c>
      <c r="V27" s="72">
        <f t="shared" si="10"/>
        <v>6.82</v>
      </c>
      <c r="W27" s="74"/>
      <c r="X27" s="74"/>
      <c r="Y27" s="72">
        <f t="shared" si="11"/>
        <v>6.82</v>
      </c>
      <c r="Z27" s="74"/>
      <c r="AA27" s="83">
        <v>6.82</v>
      </c>
      <c r="AB27" s="74"/>
      <c r="AC27" s="74"/>
      <c r="AD27" s="73">
        <f t="shared" si="12"/>
        <v>-0.7400000000000002</v>
      </c>
      <c r="AE27" s="73">
        <f t="shared" si="13"/>
        <v>-0.7400000000000002</v>
      </c>
      <c r="AF27" s="73">
        <f t="shared" si="14"/>
        <v>0</v>
      </c>
      <c r="AG27" s="73">
        <f t="shared" si="15"/>
        <v>0</v>
      </c>
      <c r="AH27" s="73">
        <f t="shared" si="16"/>
        <v>-0.7400000000000002</v>
      </c>
      <c r="AI27" s="73">
        <f t="shared" si="17"/>
        <v>0</v>
      </c>
      <c r="AJ27" s="73">
        <f t="shared" si="18"/>
        <v>-0.7400000000000002</v>
      </c>
      <c r="AK27" s="74"/>
      <c r="AL27" s="74"/>
    </row>
    <row r="28" spans="1:38" ht="12.75" customHeight="1">
      <c r="A28" s="74"/>
      <c r="B28" s="50" t="s">
        <v>386</v>
      </c>
      <c r="C28" s="72">
        <f t="shared" si="4"/>
        <v>0</v>
      </c>
      <c r="D28" s="72">
        <f t="shared" si="5"/>
        <v>0</v>
      </c>
      <c r="E28" s="74"/>
      <c r="F28" s="74"/>
      <c r="G28" s="72">
        <f t="shared" si="6"/>
        <v>0</v>
      </c>
      <c r="H28" s="74"/>
      <c r="I28" s="74"/>
      <c r="J28" s="74"/>
      <c r="K28" s="74"/>
      <c r="L28" s="72">
        <f t="shared" si="7"/>
        <v>0</v>
      </c>
      <c r="M28" s="72">
        <f t="shared" si="8"/>
        <v>0</v>
      </c>
      <c r="N28" s="74"/>
      <c r="O28" s="74"/>
      <c r="P28" s="73">
        <f t="shared" si="19"/>
        <v>0</v>
      </c>
      <c r="Q28" s="74"/>
      <c r="R28" s="74"/>
      <c r="S28" s="74"/>
      <c r="T28" s="74"/>
      <c r="U28" s="72">
        <f t="shared" si="9"/>
        <v>0</v>
      </c>
      <c r="V28" s="72">
        <f t="shared" si="10"/>
        <v>0</v>
      </c>
      <c r="W28" s="74"/>
      <c r="X28" s="74"/>
      <c r="Y28" s="72">
        <f t="shared" si="11"/>
        <v>0</v>
      </c>
      <c r="Z28" s="74"/>
      <c r="AA28" s="74"/>
      <c r="AB28" s="74"/>
      <c r="AC28" s="74"/>
      <c r="AD28" s="73">
        <f t="shared" si="12"/>
        <v>0</v>
      </c>
      <c r="AE28" s="73">
        <f t="shared" si="13"/>
        <v>0</v>
      </c>
      <c r="AF28" s="73">
        <f t="shared" si="14"/>
        <v>0</v>
      </c>
      <c r="AG28" s="73">
        <f t="shared" si="15"/>
        <v>0</v>
      </c>
      <c r="AH28" s="73">
        <f t="shared" si="16"/>
        <v>0</v>
      </c>
      <c r="AI28" s="73">
        <f t="shared" si="17"/>
        <v>0</v>
      </c>
      <c r="AJ28" s="73">
        <f t="shared" si="18"/>
        <v>0</v>
      </c>
      <c r="AK28" s="74"/>
      <c r="AL28" s="74"/>
    </row>
    <row r="29" spans="1:38" ht="12.75" customHeight="1">
      <c r="A29" s="74"/>
      <c r="B29" s="50" t="s">
        <v>376</v>
      </c>
      <c r="C29" s="72">
        <f t="shared" si="4"/>
        <v>0</v>
      </c>
      <c r="D29" s="72">
        <f t="shared" si="5"/>
        <v>0</v>
      </c>
      <c r="E29" s="74"/>
      <c r="F29" s="74"/>
      <c r="G29" s="72">
        <f t="shared" si="6"/>
        <v>0</v>
      </c>
      <c r="H29" s="74"/>
      <c r="I29" s="74"/>
      <c r="J29" s="74"/>
      <c r="K29" s="74"/>
      <c r="L29" s="72">
        <f t="shared" si="7"/>
        <v>0</v>
      </c>
      <c r="M29" s="72">
        <f t="shared" si="8"/>
        <v>0</v>
      </c>
      <c r="N29" s="74"/>
      <c r="O29" s="74"/>
      <c r="P29" s="73">
        <f t="shared" si="19"/>
        <v>0</v>
      </c>
      <c r="Q29" s="74"/>
      <c r="R29" s="74"/>
      <c r="S29" s="74"/>
      <c r="T29" s="74"/>
      <c r="U29" s="72">
        <f t="shared" si="9"/>
        <v>0</v>
      </c>
      <c r="V29" s="72">
        <f t="shared" si="10"/>
        <v>0</v>
      </c>
      <c r="W29" s="74"/>
      <c r="X29" s="74"/>
      <c r="Y29" s="72">
        <f t="shared" si="11"/>
        <v>0</v>
      </c>
      <c r="Z29" s="74"/>
      <c r="AA29" s="74"/>
      <c r="AB29" s="74"/>
      <c r="AC29" s="74"/>
      <c r="AD29" s="73">
        <f t="shared" si="12"/>
        <v>0</v>
      </c>
      <c r="AE29" s="73">
        <f t="shared" si="13"/>
        <v>0</v>
      </c>
      <c r="AF29" s="73">
        <f t="shared" si="14"/>
        <v>0</v>
      </c>
      <c r="AG29" s="73">
        <f t="shared" si="15"/>
        <v>0</v>
      </c>
      <c r="AH29" s="73">
        <f t="shared" si="16"/>
        <v>0</v>
      </c>
      <c r="AI29" s="73">
        <f t="shared" si="17"/>
        <v>0</v>
      </c>
      <c r="AJ29" s="73">
        <f t="shared" si="18"/>
        <v>0</v>
      </c>
      <c r="AK29" s="74"/>
      <c r="AL29" s="74"/>
    </row>
    <row r="30" spans="1:38" ht="12.75" customHeight="1">
      <c r="A30" s="74"/>
      <c r="B30" s="50" t="s">
        <v>381</v>
      </c>
      <c r="C30" s="72">
        <f t="shared" si="4"/>
        <v>16.83</v>
      </c>
      <c r="D30" s="72">
        <f t="shared" si="5"/>
        <v>0</v>
      </c>
      <c r="E30" s="74"/>
      <c r="F30" s="74"/>
      <c r="G30" s="72">
        <f t="shared" si="6"/>
        <v>0</v>
      </c>
      <c r="H30" s="74"/>
      <c r="I30" s="74"/>
      <c r="J30" s="74"/>
      <c r="K30" s="74">
        <v>16.83</v>
      </c>
      <c r="L30" s="72">
        <f t="shared" si="7"/>
        <v>16.83</v>
      </c>
      <c r="M30" s="72">
        <f t="shared" si="8"/>
        <v>0</v>
      </c>
      <c r="N30" s="74"/>
      <c r="O30" s="74"/>
      <c r="P30" s="73">
        <f t="shared" si="19"/>
        <v>0</v>
      </c>
      <c r="Q30" s="74"/>
      <c r="R30" s="74"/>
      <c r="S30" s="74"/>
      <c r="T30" s="74">
        <v>16.83</v>
      </c>
      <c r="U30" s="72">
        <f t="shared" si="9"/>
        <v>0</v>
      </c>
      <c r="V30" s="72">
        <f t="shared" si="10"/>
        <v>0</v>
      </c>
      <c r="W30" s="74"/>
      <c r="X30" s="74"/>
      <c r="Y30" s="72">
        <f t="shared" si="11"/>
        <v>0</v>
      </c>
      <c r="Z30" s="74"/>
      <c r="AA30" s="74"/>
      <c r="AB30" s="74"/>
      <c r="AC30" s="74"/>
      <c r="AD30" s="73">
        <f t="shared" si="12"/>
        <v>0</v>
      </c>
      <c r="AE30" s="73">
        <f t="shared" si="13"/>
        <v>0</v>
      </c>
      <c r="AF30" s="73">
        <f t="shared" si="14"/>
        <v>0</v>
      </c>
      <c r="AG30" s="73">
        <f t="shared" si="15"/>
        <v>0</v>
      </c>
      <c r="AH30" s="73">
        <f t="shared" si="16"/>
        <v>0</v>
      </c>
      <c r="AI30" s="73">
        <f t="shared" si="17"/>
        <v>0</v>
      </c>
      <c r="AJ30" s="73">
        <f t="shared" si="18"/>
        <v>0</v>
      </c>
      <c r="AK30" s="74"/>
      <c r="AL30" s="74"/>
    </row>
    <row r="31" spans="1:38" ht="12.75" customHeight="1">
      <c r="A31" s="74"/>
      <c r="B31" s="50" t="s">
        <v>391</v>
      </c>
      <c r="C31" s="72">
        <f t="shared" si="4"/>
        <v>0</v>
      </c>
      <c r="D31" s="72">
        <f t="shared" si="5"/>
        <v>0</v>
      </c>
      <c r="E31" s="74"/>
      <c r="F31" s="74"/>
      <c r="G31" s="72">
        <f t="shared" si="6"/>
        <v>0</v>
      </c>
      <c r="H31" s="74"/>
      <c r="I31" s="74"/>
      <c r="J31" s="74"/>
      <c r="K31" s="74"/>
      <c r="L31" s="72">
        <f t="shared" si="7"/>
        <v>0</v>
      </c>
      <c r="M31" s="72">
        <f t="shared" si="8"/>
        <v>0</v>
      </c>
      <c r="N31" s="74"/>
      <c r="O31" s="74"/>
      <c r="P31" s="73">
        <f t="shared" si="19"/>
        <v>0</v>
      </c>
      <c r="Q31" s="74"/>
      <c r="R31" s="74"/>
      <c r="S31" s="74"/>
      <c r="T31" s="74"/>
      <c r="U31" s="72">
        <f t="shared" si="9"/>
        <v>0</v>
      </c>
      <c r="V31" s="72">
        <f t="shared" si="10"/>
        <v>0</v>
      </c>
      <c r="W31" s="74"/>
      <c r="X31" s="74"/>
      <c r="Y31" s="72">
        <f t="shared" si="11"/>
        <v>0</v>
      </c>
      <c r="Z31" s="74"/>
      <c r="AA31" s="74"/>
      <c r="AB31" s="74"/>
      <c r="AC31" s="74"/>
      <c r="AD31" s="73">
        <f t="shared" si="12"/>
        <v>0</v>
      </c>
      <c r="AE31" s="73">
        <f t="shared" si="13"/>
        <v>0</v>
      </c>
      <c r="AF31" s="73">
        <f t="shared" si="14"/>
        <v>0</v>
      </c>
      <c r="AG31" s="73">
        <f t="shared" si="15"/>
        <v>0</v>
      </c>
      <c r="AH31" s="73">
        <f t="shared" si="16"/>
        <v>0</v>
      </c>
      <c r="AI31" s="73">
        <f t="shared" si="17"/>
        <v>0</v>
      </c>
      <c r="AJ31" s="73">
        <f t="shared" si="18"/>
        <v>0</v>
      </c>
      <c r="AK31" s="74"/>
      <c r="AL31" s="74"/>
    </row>
    <row r="32" spans="1:38" ht="12.75" customHeight="1">
      <c r="A32" s="74"/>
      <c r="B32" s="50" t="s">
        <v>396</v>
      </c>
      <c r="C32" s="72">
        <f t="shared" si="4"/>
        <v>0.94</v>
      </c>
      <c r="D32" s="72">
        <f t="shared" si="5"/>
        <v>0.94</v>
      </c>
      <c r="E32" s="74"/>
      <c r="F32" s="74"/>
      <c r="G32" s="72">
        <f t="shared" si="6"/>
        <v>0.94</v>
      </c>
      <c r="H32" s="74"/>
      <c r="I32" s="74">
        <v>0.94</v>
      </c>
      <c r="J32" s="74"/>
      <c r="K32" s="74"/>
      <c r="L32" s="72">
        <f t="shared" si="7"/>
        <v>0.94</v>
      </c>
      <c r="M32" s="72">
        <f t="shared" si="8"/>
        <v>0.94</v>
      </c>
      <c r="N32" s="74"/>
      <c r="O32" s="74"/>
      <c r="P32" s="73">
        <f t="shared" si="19"/>
        <v>0.94</v>
      </c>
      <c r="Q32" s="74"/>
      <c r="R32" s="74">
        <v>0.94</v>
      </c>
      <c r="S32" s="74"/>
      <c r="T32" s="74"/>
      <c r="U32" s="72">
        <f t="shared" si="9"/>
        <v>3.72</v>
      </c>
      <c r="V32" s="72">
        <f t="shared" si="10"/>
        <v>3.72</v>
      </c>
      <c r="W32" s="74"/>
      <c r="X32" s="71"/>
      <c r="Y32" s="72">
        <f t="shared" si="11"/>
        <v>3.72</v>
      </c>
      <c r="Z32" s="74"/>
      <c r="AA32" s="71">
        <v>3.72</v>
      </c>
      <c r="AB32" s="74"/>
      <c r="AC32" s="74"/>
      <c r="AD32" s="73">
        <f t="shared" si="12"/>
        <v>-2.7800000000000002</v>
      </c>
      <c r="AE32" s="73">
        <f t="shared" si="13"/>
        <v>-2.7800000000000002</v>
      </c>
      <c r="AF32" s="73">
        <f t="shared" si="14"/>
        <v>0</v>
      </c>
      <c r="AG32" s="73">
        <f t="shared" si="15"/>
        <v>0</v>
      </c>
      <c r="AH32" s="73">
        <f t="shared" si="16"/>
        <v>-2.7800000000000002</v>
      </c>
      <c r="AI32" s="73">
        <f t="shared" si="17"/>
        <v>0</v>
      </c>
      <c r="AJ32" s="73">
        <f t="shared" si="18"/>
        <v>-2.7800000000000002</v>
      </c>
      <c r="AK32" s="74"/>
      <c r="AL32" s="74"/>
    </row>
    <row r="33" spans="1:38" ht="12.75" customHeight="1">
      <c r="A33" s="74"/>
      <c r="B33" s="50" t="s">
        <v>397</v>
      </c>
      <c r="C33" s="72">
        <f t="shared" si="4"/>
        <v>0</v>
      </c>
      <c r="D33" s="72">
        <f t="shared" si="5"/>
        <v>0</v>
      </c>
      <c r="E33" s="74"/>
      <c r="F33" s="74"/>
      <c r="G33" s="72">
        <f t="shared" si="6"/>
        <v>0</v>
      </c>
      <c r="H33" s="74"/>
      <c r="I33" s="74"/>
      <c r="J33" s="74"/>
      <c r="K33" s="74"/>
      <c r="L33" s="72">
        <f t="shared" si="7"/>
        <v>0</v>
      </c>
      <c r="M33" s="72">
        <f t="shared" si="8"/>
        <v>0</v>
      </c>
      <c r="N33" s="74"/>
      <c r="O33" s="74"/>
      <c r="P33" s="73">
        <f t="shared" si="19"/>
        <v>0</v>
      </c>
      <c r="Q33" s="74"/>
      <c r="R33" s="74"/>
      <c r="S33" s="74"/>
      <c r="T33" s="74"/>
      <c r="U33" s="72">
        <f t="shared" si="9"/>
        <v>0</v>
      </c>
      <c r="V33" s="72">
        <f t="shared" si="10"/>
        <v>0</v>
      </c>
      <c r="W33" s="74"/>
      <c r="X33" s="74"/>
      <c r="Y33" s="72">
        <f t="shared" si="11"/>
        <v>0</v>
      </c>
      <c r="Z33" s="74"/>
      <c r="AA33" s="74"/>
      <c r="AB33" s="74"/>
      <c r="AC33" s="74"/>
      <c r="AD33" s="73">
        <f t="shared" si="12"/>
        <v>0</v>
      </c>
      <c r="AE33" s="73">
        <f t="shared" si="13"/>
        <v>0</v>
      </c>
      <c r="AF33" s="73">
        <f t="shared" si="14"/>
        <v>0</v>
      </c>
      <c r="AG33" s="73">
        <f t="shared" si="15"/>
        <v>0</v>
      </c>
      <c r="AH33" s="73">
        <f t="shared" si="16"/>
        <v>0</v>
      </c>
      <c r="AI33" s="73">
        <f t="shared" si="17"/>
        <v>0</v>
      </c>
      <c r="AJ33" s="73">
        <f t="shared" si="18"/>
        <v>0</v>
      </c>
      <c r="AK33" s="74"/>
      <c r="AL33" s="74"/>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895833333333333" right="0.5895833333333333" top="0.7895833333333333" bottom="0.7895833333333333"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47"/>
  <sheetViews>
    <sheetView zoomScaleSheetLayoutView="100" workbookViewId="0" topLeftCell="A7">
      <selection activeCell="B22" sqref="B22"/>
    </sheetView>
  </sheetViews>
  <sheetFormatPr defaultColWidth="9.33203125" defaultRowHeight="11.25"/>
  <cols>
    <col min="1" max="1" width="22.83203125" style="0" customWidth="1"/>
    <col min="2" max="2" width="98.33203125" style="0" customWidth="1"/>
  </cols>
  <sheetData>
    <row r="1" spans="1:2" s="43" customFormat="1" ht="24.75" customHeight="1">
      <c r="A1" s="47" t="s">
        <v>443</v>
      </c>
      <c r="B1" s="47"/>
    </row>
    <row r="2" spans="1:2" s="43" customFormat="1" ht="24.75" customHeight="1">
      <c r="A2" s="48" t="s">
        <v>37</v>
      </c>
      <c r="B2" s="47"/>
    </row>
    <row r="3" spans="1:2" s="43" customFormat="1" ht="24.75" customHeight="1">
      <c r="A3" s="49" t="s">
        <v>6</v>
      </c>
      <c r="B3" s="49" t="s">
        <v>444</v>
      </c>
    </row>
    <row r="4" spans="1:2" s="43" customFormat="1" ht="31.5" customHeight="1">
      <c r="A4" s="49"/>
      <c r="B4" s="49"/>
    </row>
    <row r="5" spans="1:2" s="43" customFormat="1" ht="24.75" customHeight="1">
      <c r="A5" s="50">
        <v>1</v>
      </c>
      <c r="B5" s="51" t="s">
        <v>137</v>
      </c>
    </row>
    <row r="6" spans="1:2" s="43" customFormat="1" ht="24.75" customHeight="1">
      <c r="A6" s="50">
        <v>2</v>
      </c>
      <c r="B6" s="52" t="s">
        <v>322</v>
      </c>
    </row>
    <row r="7" spans="1:2" s="43" customFormat="1" ht="24.75" customHeight="1">
      <c r="A7" s="50">
        <v>3</v>
      </c>
      <c r="B7" s="52" t="s">
        <v>333</v>
      </c>
    </row>
    <row r="8" spans="1:2" s="43" customFormat="1" ht="24.75" customHeight="1">
      <c r="A8" s="50">
        <v>4</v>
      </c>
      <c r="B8" s="52" t="s">
        <v>337</v>
      </c>
    </row>
    <row r="9" spans="1:2" s="43" customFormat="1" ht="24.75" customHeight="1">
      <c r="A9" s="50">
        <v>5</v>
      </c>
      <c r="B9" s="52" t="s">
        <v>339</v>
      </c>
    </row>
    <row r="10" spans="1:2" s="43" customFormat="1" ht="24.75" customHeight="1">
      <c r="A10" s="50">
        <v>6</v>
      </c>
      <c r="B10" s="52" t="s">
        <v>344</v>
      </c>
    </row>
    <row r="11" spans="1:2" s="43" customFormat="1" ht="24.75" customHeight="1">
      <c r="A11" s="50">
        <v>7</v>
      </c>
      <c r="B11" s="52" t="s">
        <v>348</v>
      </c>
    </row>
    <row r="12" spans="1:2" s="43" customFormat="1" ht="24.75" customHeight="1">
      <c r="A12" s="50">
        <v>8</v>
      </c>
      <c r="B12" s="52" t="s">
        <v>350</v>
      </c>
    </row>
    <row r="13" spans="1:2" s="44" customFormat="1" ht="24.75" customHeight="1">
      <c r="A13" s="50">
        <v>9</v>
      </c>
      <c r="B13" s="53" t="s">
        <v>353</v>
      </c>
    </row>
    <row r="14" spans="1:2" s="44" customFormat="1" ht="24.75" customHeight="1">
      <c r="A14" s="50">
        <v>10</v>
      </c>
      <c r="B14" s="53" t="s">
        <v>355</v>
      </c>
    </row>
    <row r="15" spans="1:2" s="43" customFormat="1" ht="24.75" customHeight="1">
      <c r="A15" s="50">
        <v>11</v>
      </c>
      <c r="B15" s="52" t="s">
        <v>358</v>
      </c>
    </row>
    <row r="16" spans="1:2" s="43" customFormat="1" ht="24.75" customHeight="1">
      <c r="A16" s="50">
        <v>12</v>
      </c>
      <c r="B16" s="53" t="s">
        <v>360</v>
      </c>
    </row>
    <row r="17" spans="1:2" s="44" customFormat="1" ht="24.75" customHeight="1">
      <c r="A17" s="50">
        <v>13</v>
      </c>
      <c r="B17" s="53" t="s">
        <v>363</v>
      </c>
    </row>
    <row r="18" spans="1:2" s="43" customFormat="1" ht="24.75" customHeight="1">
      <c r="A18" s="50">
        <v>14</v>
      </c>
      <c r="B18" s="52" t="s">
        <v>364</v>
      </c>
    </row>
    <row r="19" spans="1:2" s="44" customFormat="1" ht="24.75" customHeight="1">
      <c r="A19" s="50">
        <v>15</v>
      </c>
      <c r="B19" s="53" t="s">
        <v>366</v>
      </c>
    </row>
    <row r="20" spans="1:2" s="44" customFormat="1" ht="24.75" customHeight="1">
      <c r="A20" s="50">
        <v>16</v>
      </c>
      <c r="B20" s="53" t="s">
        <v>368</v>
      </c>
    </row>
    <row r="21" spans="1:2" s="44" customFormat="1" ht="24.75" customHeight="1">
      <c r="A21" s="50">
        <v>17</v>
      </c>
      <c r="B21" s="53" t="s">
        <v>371</v>
      </c>
    </row>
    <row r="22" spans="1:2" s="44" customFormat="1" ht="24.75" customHeight="1">
      <c r="A22" s="50">
        <v>18</v>
      </c>
      <c r="B22" s="53" t="s">
        <v>373</v>
      </c>
    </row>
    <row r="23" spans="1:2" s="44" customFormat="1" ht="24.75" customHeight="1">
      <c r="A23" s="50">
        <v>19</v>
      </c>
      <c r="B23" s="53" t="s">
        <v>376</v>
      </c>
    </row>
    <row r="24" spans="1:2" s="43" customFormat="1" ht="24.75" customHeight="1">
      <c r="A24" s="50">
        <v>20</v>
      </c>
      <c r="B24" s="52" t="s">
        <v>381</v>
      </c>
    </row>
    <row r="25" spans="1:2" s="43" customFormat="1" ht="24.75" customHeight="1">
      <c r="A25" s="50">
        <v>21</v>
      </c>
      <c r="B25" s="52" t="s">
        <v>386</v>
      </c>
    </row>
    <row r="26" spans="1:2" s="44" customFormat="1" ht="24.75" customHeight="1">
      <c r="A26" s="50">
        <v>22</v>
      </c>
      <c r="B26" s="54" t="s">
        <v>391</v>
      </c>
    </row>
    <row r="27" spans="1:2" s="43" customFormat="1" ht="24.75" customHeight="1">
      <c r="A27" s="50">
        <v>23</v>
      </c>
      <c r="B27" s="52" t="s">
        <v>396</v>
      </c>
    </row>
    <row r="28" spans="1:2" s="44" customFormat="1" ht="24.75" customHeight="1">
      <c r="A28" s="50">
        <v>24</v>
      </c>
      <c r="B28" s="53" t="s">
        <v>397</v>
      </c>
    </row>
    <row r="29" spans="1:2" s="44" customFormat="1" ht="24.75" customHeight="1">
      <c r="A29" s="55"/>
      <c r="B29" s="55"/>
    </row>
    <row r="30" spans="1:2" s="44" customFormat="1" ht="24.75" customHeight="1">
      <c r="A30" s="55"/>
      <c r="B30" s="55"/>
    </row>
    <row r="31" spans="1:2" s="44" customFormat="1" ht="24.75" customHeight="1">
      <c r="A31" s="55"/>
      <c r="B31" s="55"/>
    </row>
    <row r="32" spans="1:2" s="44" customFormat="1" ht="24.75" customHeight="1">
      <c r="A32" s="55"/>
      <c r="B32" s="55"/>
    </row>
    <row r="33" spans="1:2" s="44" customFormat="1" ht="24.75" customHeight="1">
      <c r="A33" s="55"/>
      <c r="B33" s="55"/>
    </row>
    <row r="34" spans="1:2" s="44" customFormat="1" ht="24.75" customHeight="1">
      <c r="A34" s="55"/>
      <c r="B34" s="55"/>
    </row>
    <row r="35" spans="1:2" s="44" customFormat="1" ht="24.75" customHeight="1">
      <c r="A35" s="55"/>
      <c r="B35" s="55"/>
    </row>
    <row r="36" spans="1:2" s="44" customFormat="1" ht="24.75" customHeight="1">
      <c r="A36" s="55"/>
      <c r="B36" s="55"/>
    </row>
    <row r="37" spans="1:2" s="44" customFormat="1" ht="24.75" customHeight="1">
      <c r="A37" s="55"/>
      <c r="B37" s="55"/>
    </row>
    <row r="38" spans="1:2" s="44" customFormat="1" ht="24.75" customHeight="1">
      <c r="A38" s="55"/>
      <c r="B38" s="55"/>
    </row>
    <row r="39" spans="1:2" s="44" customFormat="1" ht="24.75" customHeight="1">
      <c r="A39" s="55"/>
      <c r="B39" s="55"/>
    </row>
    <row r="40" spans="1:2" s="44" customFormat="1" ht="24.75" customHeight="1">
      <c r="A40" s="55"/>
      <c r="B40" s="55"/>
    </row>
    <row r="41" spans="1:2" s="44" customFormat="1" ht="24.75" customHeight="1">
      <c r="A41" s="55"/>
      <c r="B41" s="55"/>
    </row>
    <row r="42" spans="1:2" s="44" customFormat="1" ht="24.75" customHeight="1">
      <c r="A42" s="55"/>
      <c r="B42" s="55"/>
    </row>
    <row r="43" spans="1:2" s="44" customFormat="1" ht="24.75" customHeight="1">
      <c r="A43" s="55"/>
      <c r="B43" s="55"/>
    </row>
    <row r="44" spans="1:2" s="44" customFormat="1" ht="24.75" customHeight="1">
      <c r="A44" s="56"/>
      <c r="B44" s="56"/>
    </row>
    <row r="45" spans="1:2" s="45" customFormat="1" ht="24.75" customHeight="1">
      <c r="A45" s="56"/>
      <c r="B45" s="56"/>
    </row>
    <row r="46" spans="1:2" s="45" customFormat="1" ht="24.75" customHeight="1">
      <c r="A46" s="56"/>
      <c r="B46" s="56"/>
    </row>
    <row r="47" spans="1:2" s="45" customFormat="1" ht="24.75" customHeight="1">
      <c r="A47" s="56"/>
      <c r="B47" s="56"/>
    </row>
    <row r="48" s="46" customFormat="1" ht="24.75" customHeight="1"/>
    <row r="49" s="46" customFormat="1" ht="24.75" customHeight="1"/>
    <row r="50" s="46" customFormat="1" ht="24.75" customHeight="1"/>
    <row r="51" s="46" customFormat="1" ht="24.75" customHeight="1"/>
    <row r="52" s="46" customFormat="1" ht="24.75" customHeight="1"/>
    <row r="53" s="46" customFormat="1" ht="24.75" customHeight="1"/>
    <row r="54" s="46" customFormat="1" ht="24.75" customHeight="1"/>
    <row r="55" s="46" customFormat="1" ht="24.75" customHeight="1"/>
    <row r="56" s="46" customFormat="1" ht="24.75" customHeight="1"/>
    <row r="57" s="46" customFormat="1" ht="24.75" customHeight="1"/>
    <row r="58" s="46" customFormat="1" ht="24.75" customHeight="1"/>
    <row r="59" s="46" customFormat="1" ht="24.75" customHeight="1"/>
    <row r="60" s="46" customFormat="1" ht="24.75" customHeight="1"/>
    <row r="61" s="46" customFormat="1" ht="24.75" customHeight="1"/>
    <row r="62" s="46" customFormat="1" ht="24.75" customHeight="1"/>
    <row r="63" s="46" customFormat="1" ht="24.75" customHeight="1"/>
    <row r="64" s="46" customFormat="1" ht="24.75" customHeight="1"/>
    <row r="65" s="46" customFormat="1" ht="24.75" customHeight="1"/>
    <row r="66" s="46" customFormat="1" ht="24.75" customHeight="1"/>
    <row r="67" s="46" customFormat="1" ht="24.75" customHeight="1"/>
    <row r="68" s="46" customFormat="1" ht="24.75" customHeight="1"/>
    <row r="69" s="46" customFormat="1" ht="24.75" customHeight="1"/>
    <row r="70" s="46" customFormat="1" ht="24.75" customHeight="1"/>
    <row r="71" s="46" customFormat="1" ht="24.75" customHeight="1"/>
    <row r="72" s="46" customFormat="1" ht="24.75" customHeight="1"/>
    <row r="73" s="46" customFormat="1" ht="24.75" customHeight="1"/>
    <row r="74" s="46" customFormat="1" ht="24.75" customHeight="1"/>
    <row r="75" s="46" customFormat="1" ht="24.75" customHeight="1"/>
    <row r="76" s="46" customFormat="1" ht="24.75" customHeight="1"/>
    <row r="77" s="46" customFormat="1" ht="24.75" customHeight="1"/>
    <row r="78" s="46" customFormat="1" ht="24.75" customHeight="1"/>
    <row r="79" s="46" customFormat="1" ht="24.75" customHeight="1"/>
    <row r="80" s="46" customFormat="1" ht="24.75" customHeight="1"/>
    <row r="81" s="46" customFormat="1" ht="24.75" customHeight="1"/>
    <row r="82" s="46" customFormat="1" ht="24.75" customHeight="1"/>
    <row r="83" s="46" customFormat="1" ht="24.75" customHeight="1"/>
    <row r="84" s="46" customFormat="1" ht="24.75" customHeight="1"/>
    <row r="85" s="46" customFormat="1" ht="24.75" customHeight="1"/>
    <row r="86" s="46" customFormat="1" ht="24.75" customHeight="1"/>
    <row r="87" s="46" customFormat="1" ht="24.75" customHeight="1"/>
    <row r="88" s="46" customFormat="1" ht="24.75" customHeight="1"/>
    <row r="89" s="46" customFormat="1" ht="24.75" customHeight="1"/>
    <row r="90" s="46" customFormat="1" ht="24.75" customHeight="1"/>
    <row r="91" s="46" customFormat="1" ht="24.75" customHeight="1"/>
    <row r="92" s="46" customFormat="1" ht="11.25"/>
    <row r="93" s="46" customFormat="1" ht="11.25"/>
    <row r="94" s="46" customFormat="1" ht="11.25"/>
    <row r="95" s="46" customFormat="1" ht="11.25"/>
    <row r="96" s="46" customFormat="1" ht="11.25"/>
    <row r="97" s="46" customFormat="1" ht="11.25"/>
    <row r="98" s="46" customFormat="1" ht="11.25"/>
    <row r="99" s="46" customFormat="1" ht="11.25"/>
    <row r="100" s="46" customFormat="1" ht="11.25"/>
    <row r="101" s="46" customFormat="1" ht="11.25"/>
    <row r="102" s="46" customFormat="1" ht="11.25"/>
    <row r="103" s="46" customFormat="1" ht="11.25"/>
    <row r="104" s="46" customFormat="1" ht="11.25"/>
  </sheetData>
  <sheetProtection/>
  <mergeCells count="3">
    <mergeCell ref="A1:B1"/>
    <mergeCell ref="A3:A4"/>
    <mergeCell ref="B3:B4"/>
  </mergeCells>
  <printOptions/>
  <pageMargins left="1.4166666666666667" right="0.75" top="1" bottom="1" header="0.5097222222222222" footer="0.509722222222222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J22"/>
  <sheetViews>
    <sheetView zoomScaleSheetLayoutView="100" workbookViewId="0" topLeftCell="A10">
      <selection activeCell="I25" sqref="I25"/>
    </sheetView>
  </sheetViews>
  <sheetFormatPr defaultColWidth="9.33203125" defaultRowHeight="11.25"/>
  <cols>
    <col min="6" max="6" width="13" style="0" customWidth="1"/>
    <col min="7" max="7" width="12.66015625" style="0" customWidth="1"/>
  </cols>
  <sheetData>
    <row r="1" spans="1:10" ht="12">
      <c r="A1" s="19" t="s">
        <v>445</v>
      </c>
      <c r="B1" s="19"/>
      <c r="C1" s="20"/>
      <c r="D1" s="20"/>
      <c r="E1" s="20"/>
      <c r="F1" s="20"/>
      <c r="G1" s="20"/>
      <c r="H1" s="20"/>
      <c r="I1" s="20"/>
      <c r="J1" s="20"/>
    </row>
    <row r="2" spans="1:10" ht="20.25">
      <c r="A2" s="21" t="s">
        <v>446</v>
      </c>
      <c r="B2" s="21"/>
      <c r="C2" s="21"/>
      <c r="D2" s="21"/>
      <c r="E2" s="21"/>
      <c r="F2" s="21"/>
      <c r="G2" s="21"/>
      <c r="H2" s="21"/>
      <c r="I2" s="21"/>
      <c r="J2" s="21"/>
    </row>
    <row r="3" spans="1:10" ht="12">
      <c r="A3" s="20" t="s">
        <v>447</v>
      </c>
      <c r="B3" s="20"/>
      <c r="C3" s="20"/>
      <c r="D3" s="20"/>
      <c r="E3" s="20"/>
      <c r="F3" s="20"/>
      <c r="G3" s="20"/>
      <c r="H3" s="20"/>
      <c r="I3" s="20"/>
      <c r="J3" s="20"/>
    </row>
    <row r="4" spans="1:10" ht="24" customHeight="1">
      <c r="A4" s="22" t="s">
        <v>314</v>
      </c>
      <c r="B4" s="22"/>
      <c r="C4" s="22" t="s">
        <v>448</v>
      </c>
      <c r="D4" s="22"/>
      <c r="E4" s="22"/>
      <c r="F4" s="22"/>
      <c r="G4" s="22"/>
      <c r="H4" s="22"/>
      <c r="I4" s="22"/>
      <c r="J4" s="22"/>
    </row>
    <row r="5" spans="1:10" ht="39.75" customHeight="1">
      <c r="A5" s="22" t="s">
        <v>449</v>
      </c>
      <c r="B5" s="22"/>
      <c r="C5" s="22" t="s">
        <v>450</v>
      </c>
      <c r="D5" s="22"/>
      <c r="E5" s="22"/>
      <c r="F5" s="22"/>
      <c r="G5" s="22" t="s">
        <v>451</v>
      </c>
      <c r="H5" s="22" t="s">
        <v>450</v>
      </c>
      <c r="I5" s="22"/>
      <c r="J5" s="22"/>
    </row>
    <row r="6" spans="1:10" ht="31.5" customHeight="1">
      <c r="A6" s="22" t="s">
        <v>452</v>
      </c>
      <c r="B6" s="22"/>
      <c r="C6" s="22"/>
      <c r="D6" s="22"/>
      <c r="E6" s="22" t="s">
        <v>453</v>
      </c>
      <c r="F6" s="22" t="s">
        <v>454</v>
      </c>
      <c r="G6" s="22" t="s">
        <v>455</v>
      </c>
      <c r="H6" s="22" t="s">
        <v>456</v>
      </c>
      <c r="I6" s="22" t="s">
        <v>457</v>
      </c>
      <c r="J6" s="22" t="s">
        <v>458</v>
      </c>
    </row>
    <row r="7" spans="1:10" ht="21.75" customHeight="1">
      <c r="A7" s="22"/>
      <c r="B7" s="22"/>
      <c r="C7" s="22" t="s">
        <v>459</v>
      </c>
      <c r="D7" s="22"/>
      <c r="E7" s="22" t="s">
        <v>460</v>
      </c>
      <c r="F7" s="22"/>
      <c r="G7" s="22" t="s">
        <v>460</v>
      </c>
      <c r="H7" s="22">
        <v>10</v>
      </c>
      <c r="I7" s="22">
        <v>100</v>
      </c>
      <c r="J7" s="22">
        <v>100</v>
      </c>
    </row>
    <row r="8" spans="1:10" ht="33" customHeight="1">
      <c r="A8" s="22"/>
      <c r="B8" s="22"/>
      <c r="C8" s="22" t="s">
        <v>461</v>
      </c>
      <c r="D8" s="22"/>
      <c r="E8" s="22" t="s">
        <v>462</v>
      </c>
      <c r="F8" s="22"/>
      <c r="G8" s="22" t="s">
        <v>462</v>
      </c>
      <c r="H8" s="22" t="s">
        <v>463</v>
      </c>
      <c r="I8" s="22">
        <v>100</v>
      </c>
      <c r="J8" s="22" t="s">
        <v>463</v>
      </c>
    </row>
    <row r="9" spans="1:10" ht="27" customHeight="1">
      <c r="A9" s="22"/>
      <c r="B9" s="22"/>
      <c r="C9" s="22" t="s">
        <v>464</v>
      </c>
      <c r="D9" s="22"/>
      <c r="E9" s="22" t="s">
        <v>465</v>
      </c>
      <c r="F9" s="22"/>
      <c r="G9" s="22" t="s">
        <v>465</v>
      </c>
      <c r="H9" s="22" t="s">
        <v>463</v>
      </c>
      <c r="I9" s="22">
        <v>100</v>
      </c>
      <c r="J9" s="22" t="s">
        <v>463</v>
      </c>
    </row>
    <row r="10" spans="1:10" ht="19.5" customHeight="1">
      <c r="A10" s="22" t="s">
        <v>466</v>
      </c>
      <c r="B10" s="22" t="s">
        <v>467</v>
      </c>
      <c r="C10" s="22"/>
      <c r="D10" s="22"/>
      <c r="E10" s="22"/>
      <c r="F10" s="22"/>
      <c r="G10" s="22" t="s">
        <v>468</v>
      </c>
      <c r="H10" s="22"/>
      <c r="I10" s="22"/>
      <c r="J10" s="22"/>
    </row>
    <row r="11" spans="1:10" ht="57" customHeight="1">
      <c r="A11" s="22"/>
      <c r="B11" s="28" t="s">
        <v>469</v>
      </c>
      <c r="C11" s="28"/>
      <c r="D11" s="28"/>
      <c r="E11" s="28"/>
      <c r="F11" s="28"/>
      <c r="G11" s="28" t="s">
        <v>469</v>
      </c>
      <c r="H11" s="28"/>
      <c r="I11" s="28"/>
      <c r="J11" s="28"/>
    </row>
    <row r="12" spans="1:10" ht="39.75" customHeight="1">
      <c r="A12" s="26" t="s">
        <v>470</v>
      </c>
      <c r="B12" s="22" t="s">
        <v>471</v>
      </c>
      <c r="C12" s="22" t="s">
        <v>472</v>
      </c>
      <c r="D12" s="22" t="s">
        <v>473</v>
      </c>
      <c r="E12" s="22"/>
      <c r="F12" s="22" t="s">
        <v>474</v>
      </c>
      <c r="G12" s="22" t="s">
        <v>475</v>
      </c>
      <c r="H12" s="22" t="s">
        <v>456</v>
      </c>
      <c r="I12" s="22" t="s">
        <v>458</v>
      </c>
      <c r="J12" s="22" t="s">
        <v>476</v>
      </c>
    </row>
    <row r="13" spans="1:10" ht="31.5" customHeight="1">
      <c r="A13" s="27"/>
      <c r="B13" s="22" t="s">
        <v>477</v>
      </c>
      <c r="C13" s="22" t="s">
        <v>478</v>
      </c>
      <c r="D13" s="28" t="s">
        <v>479</v>
      </c>
      <c r="E13" s="28"/>
      <c r="F13" s="22" t="s">
        <v>480</v>
      </c>
      <c r="G13" s="22" t="s">
        <v>480</v>
      </c>
      <c r="H13" s="22">
        <v>20</v>
      </c>
      <c r="I13" s="22">
        <v>20</v>
      </c>
      <c r="J13" s="22"/>
    </row>
    <row r="14" spans="1:10" ht="24">
      <c r="A14" s="27"/>
      <c r="B14" s="22"/>
      <c r="C14" s="22" t="s">
        <v>481</v>
      </c>
      <c r="D14" s="28" t="s">
        <v>482</v>
      </c>
      <c r="E14" s="28"/>
      <c r="F14" s="22" t="s">
        <v>483</v>
      </c>
      <c r="G14" s="22" t="s">
        <v>483</v>
      </c>
      <c r="H14" s="22">
        <v>10</v>
      </c>
      <c r="I14" s="22">
        <v>10</v>
      </c>
      <c r="J14" s="22"/>
    </row>
    <row r="15" spans="1:10" ht="24">
      <c r="A15" s="27"/>
      <c r="B15" s="22"/>
      <c r="C15" s="22" t="s">
        <v>484</v>
      </c>
      <c r="D15" s="28" t="s">
        <v>485</v>
      </c>
      <c r="E15" s="28"/>
      <c r="F15" s="42">
        <v>43435</v>
      </c>
      <c r="G15" s="42">
        <v>43435</v>
      </c>
      <c r="H15" s="22">
        <v>10</v>
      </c>
      <c r="I15" s="22">
        <v>10</v>
      </c>
      <c r="J15" s="22"/>
    </row>
    <row r="16" spans="1:10" ht="28.5" customHeight="1">
      <c r="A16" s="27"/>
      <c r="B16" s="22"/>
      <c r="C16" s="22" t="s">
        <v>486</v>
      </c>
      <c r="D16" s="28" t="s">
        <v>487</v>
      </c>
      <c r="E16" s="28"/>
      <c r="F16" s="22" t="s">
        <v>462</v>
      </c>
      <c r="G16" s="22" t="s">
        <v>462</v>
      </c>
      <c r="H16" s="22">
        <v>10</v>
      </c>
      <c r="I16" s="22">
        <v>10</v>
      </c>
      <c r="J16" s="22"/>
    </row>
    <row r="17" spans="1:10" ht="39.75" customHeight="1">
      <c r="A17" s="27"/>
      <c r="B17" s="22" t="s">
        <v>488</v>
      </c>
      <c r="C17" s="22" t="s">
        <v>489</v>
      </c>
      <c r="D17" s="28" t="s">
        <v>490</v>
      </c>
      <c r="E17" s="28"/>
      <c r="F17" s="22" t="s">
        <v>491</v>
      </c>
      <c r="G17" s="22" t="s">
        <v>491</v>
      </c>
      <c r="H17" s="22">
        <v>15</v>
      </c>
      <c r="I17" s="22">
        <v>12</v>
      </c>
      <c r="J17" s="22"/>
    </row>
    <row r="18" spans="1:10" ht="39.75" customHeight="1">
      <c r="A18" s="27"/>
      <c r="B18" s="22"/>
      <c r="C18" s="22" t="s">
        <v>492</v>
      </c>
      <c r="D18" s="28" t="s">
        <v>493</v>
      </c>
      <c r="E18" s="28"/>
      <c r="F18" s="22" t="s">
        <v>494</v>
      </c>
      <c r="G18" s="22" t="s">
        <v>494</v>
      </c>
      <c r="H18" s="22">
        <v>15</v>
      </c>
      <c r="I18" s="22">
        <v>12</v>
      </c>
      <c r="J18" s="22"/>
    </row>
    <row r="19" spans="1:10" ht="58.5" customHeight="1">
      <c r="A19" s="27"/>
      <c r="B19" s="22" t="s">
        <v>495</v>
      </c>
      <c r="C19" s="22" t="s">
        <v>496</v>
      </c>
      <c r="D19" s="28" t="s">
        <v>497</v>
      </c>
      <c r="E19" s="28"/>
      <c r="F19" s="22" t="s">
        <v>498</v>
      </c>
      <c r="G19" s="22" t="s">
        <v>498</v>
      </c>
      <c r="H19" s="22">
        <v>10</v>
      </c>
      <c r="I19" s="22">
        <v>8</v>
      </c>
      <c r="J19" s="22"/>
    </row>
    <row r="20" spans="1:10" ht="27.75" customHeight="1">
      <c r="A20" s="22"/>
      <c r="B20" s="22"/>
      <c r="C20" s="22"/>
      <c r="D20" s="22"/>
      <c r="E20" s="22"/>
      <c r="F20" s="22"/>
      <c r="G20" s="22"/>
      <c r="H20" s="22"/>
      <c r="I20" s="22">
        <f>SUM(I13:I19)</f>
        <v>82</v>
      </c>
      <c r="J20" s="22"/>
    </row>
    <row r="21" spans="1:10" ht="63.75" customHeight="1">
      <c r="A21" s="28" t="s">
        <v>499</v>
      </c>
      <c r="B21" s="28"/>
      <c r="C21" s="28"/>
      <c r="D21" s="28"/>
      <c r="E21" s="28"/>
      <c r="F21" s="28"/>
      <c r="G21" s="28"/>
      <c r="H21" s="28"/>
      <c r="I21" s="28"/>
      <c r="J21" s="28"/>
    </row>
    <row r="22" spans="1:10" ht="12">
      <c r="A22" s="20"/>
      <c r="B22" s="20"/>
      <c r="C22" s="20"/>
      <c r="D22" s="20"/>
      <c r="E22" s="20"/>
      <c r="F22" s="20"/>
      <c r="G22" s="20"/>
      <c r="H22" s="20"/>
      <c r="I22" s="20"/>
      <c r="J22" s="20"/>
    </row>
  </sheetData>
  <sheetProtection/>
  <mergeCells count="31">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A20:H20"/>
    <mergeCell ref="A21:J21"/>
    <mergeCell ref="A10:A11"/>
    <mergeCell ref="A12:A19"/>
    <mergeCell ref="B13:B16"/>
    <mergeCell ref="B17:B18"/>
    <mergeCell ref="A6: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3"/>
  <sheetViews>
    <sheetView zoomScaleSheetLayoutView="100" workbookViewId="0" topLeftCell="A10">
      <selection activeCell="I13" sqref="I13"/>
    </sheetView>
  </sheetViews>
  <sheetFormatPr defaultColWidth="9.33203125" defaultRowHeight="11.25"/>
  <cols>
    <col min="5" max="5" width="10.66015625" style="0" customWidth="1"/>
    <col min="7" max="7" width="12.83203125" style="0" customWidth="1"/>
  </cols>
  <sheetData>
    <row r="1" spans="1:10" ht="12">
      <c r="A1" s="19" t="s">
        <v>445</v>
      </c>
      <c r="B1" s="19"/>
      <c r="C1" s="20"/>
      <c r="D1" s="20"/>
      <c r="E1" s="20"/>
      <c r="F1" s="20"/>
      <c r="G1" s="20"/>
      <c r="H1" s="20"/>
      <c r="I1" s="20"/>
      <c r="J1" s="20"/>
    </row>
    <row r="2" spans="1:10" ht="20.25">
      <c r="A2" s="21" t="s">
        <v>446</v>
      </c>
      <c r="B2" s="21"/>
      <c r="C2" s="21"/>
      <c r="D2" s="21"/>
      <c r="E2" s="21"/>
      <c r="F2" s="21"/>
      <c r="G2" s="21"/>
      <c r="H2" s="21"/>
      <c r="I2" s="21"/>
      <c r="J2" s="21"/>
    </row>
    <row r="3" spans="1:10" ht="12">
      <c r="A3" s="20" t="s">
        <v>447</v>
      </c>
      <c r="B3" s="20"/>
      <c r="C3" s="20"/>
      <c r="D3" s="20"/>
      <c r="E3" s="20"/>
      <c r="F3" s="20"/>
      <c r="G3" s="20"/>
      <c r="H3" s="20"/>
      <c r="I3" s="20"/>
      <c r="J3" s="20"/>
    </row>
    <row r="4" spans="1:10" ht="27.75" customHeight="1">
      <c r="A4" s="22" t="s">
        <v>314</v>
      </c>
      <c r="B4" s="22"/>
      <c r="C4" s="22" t="s">
        <v>500</v>
      </c>
      <c r="D4" s="22"/>
      <c r="E4" s="22"/>
      <c r="F4" s="22"/>
      <c r="G4" s="22"/>
      <c r="H4" s="22"/>
      <c r="I4" s="22"/>
      <c r="J4" s="22"/>
    </row>
    <row r="5" spans="1:10" ht="27" customHeight="1">
      <c r="A5" s="22" t="s">
        <v>449</v>
      </c>
      <c r="B5" s="22"/>
      <c r="C5" s="22" t="s">
        <v>501</v>
      </c>
      <c r="D5" s="22"/>
      <c r="E5" s="22"/>
      <c r="F5" s="22"/>
      <c r="G5" s="22" t="s">
        <v>451</v>
      </c>
      <c r="H5" s="22" t="s">
        <v>137</v>
      </c>
      <c r="I5" s="22"/>
      <c r="J5" s="22"/>
    </row>
    <row r="6" spans="1:10" ht="24">
      <c r="A6" s="22" t="s">
        <v>452</v>
      </c>
      <c r="B6" s="22"/>
      <c r="C6" s="22"/>
      <c r="D6" s="22"/>
      <c r="E6" s="22" t="s">
        <v>453</v>
      </c>
      <c r="F6" s="22" t="s">
        <v>454</v>
      </c>
      <c r="G6" s="22" t="s">
        <v>455</v>
      </c>
      <c r="H6" s="22" t="s">
        <v>456</v>
      </c>
      <c r="I6" s="22" t="s">
        <v>457</v>
      </c>
      <c r="J6" s="22" t="s">
        <v>458</v>
      </c>
    </row>
    <row r="7" spans="1:10" ht="19.5" customHeight="1">
      <c r="A7" s="22"/>
      <c r="B7" s="22"/>
      <c r="C7" s="22" t="s">
        <v>459</v>
      </c>
      <c r="D7" s="22"/>
      <c r="E7" s="22">
        <v>503.94</v>
      </c>
      <c r="F7" s="22">
        <v>503.94</v>
      </c>
      <c r="G7" s="22">
        <v>503.94</v>
      </c>
      <c r="H7" s="22">
        <v>10</v>
      </c>
      <c r="I7" s="32">
        <v>1</v>
      </c>
      <c r="J7" s="22"/>
    </row>
    <row r="8" spans="1:10" ht="24" customHeight="1">
      <c r="A8" s="22"/>
      <c r="B8" s="22"/>
      <c r="C8" s="22" t="s">
        <v>461</v>
      </c>
      <c r="D8" s="22"/>
      <c r="E8" s="22">
        <v>503.94</v>
      </c>
      <c r="F8" s="22">
        <v>503.94</v>
      </c>
      <c r="G8" s="22">
        <v>503.94</v>
      </c>
      <c r="H8" s="22" t="s">
        <v>463</v>
      </c>
      <c r="I8" s="32">
        <v>1</v>
      </c>
      <c r="J8" s="22" t="s">
        <v>463</v>
      </c>
    </row>
    <row r="9" spans="1:10" ht="22.5" customHeight="1">
      <c r="A9" s="22"/>
      <c r="B9" s="22"/>
      <c r="C9" s="22" t="s">
        <v>464</v>
      </c>
      <c r="D9" s="22"/>
      <c r="E9" s="22"/>
      <c r="F9" s="22"/>
      <c r="G9" s="22"/>
      <c r="H9" s="22" t="s">
        <v>463</v>
      </c>
      <c r="I9" s="22"/>
      <c r="J9" s="22" t="s">
        <v>463</v>
      </c>
    </row>
    <row r="10" spans="1:10" ht="21" customHeight="1">
      <c r="A10" s="22" t="s">
        <v>466</v>
      </c>
      <c r="B10" s="22" t="s">
        <v>467</v>
      </c>
      <c r="C10" s="22"/>
      <c r="D10" s="22"/>
      <c r="E10" s="22"/>
      <c r="F10" s="22"/>
      <c r="G10" s="22" t="s">
        <v>468</v>
      </c>
      <c r="H10" s="22"/>
      <c r="I10" s="22"/>
      <c r="J10" s="22"/>
    </row>
    <row r="11" spans="1:10" ht="57.75" customHeight="1">
      <c r="A11" s="22"/>
      <c r="B11" s="28" t="s">
        <v>502</v>
      </c>
      <c r="C11" s="28"/>
      <c r="D11" s="28"/>
      <c r="E11" s="28"/>
      <c r="F11" s="22"/>
      <c r="G11" s="22" t="s">
        <v>503</v>
      </c>
      <c r="H11" s="28"/>
      <c r="I11" s="28"/>
      <c r="J11" s="28"/>
    </row>
    <row r="12" spans="1:10" ht="36">
      <c r="A12" s="26" t="s">
        <v>470</v>
      </c>
      <c r="B12" s="22" t="s">
        <v>471</v>
      </c>
      <c r="C12" s="22" t="s">
        <v>472</v>
      </c>
      <c r="D12" s="22" t="s">
        <v>473</v>
      </c>
      <c r="E12" s="22"/>
      <c r="F12" s="22" t="s">
        <v>474</v>
      </c>
      <c r="G12" s="22" t="s">
        <v>475</v>
      </c>
      <c r="H12" s="22" t="s">
        <v>456</v>
      </c>
      <c r="I12" s="22" t="s">
        <v>458</v>
      </c>
      <c r="J12" s="22" t="s">
        <v>476</v>
      </c>
    </row>
    <row r="13" spans="1:10" ht="84.75" customHeight="1">
      <c r="A13" s="27"/>
      <c r="B13" s="22" t="s">
        <v>477</v>
      </c>
      <c r="C13" s="22" t="s">
        <v>478</v>
      </c>
      <c r="D13" s="28" t="s">
        <v>504</v>
      </c>
      <c r="E13" s="28"/>
      <c r="F13" s="40" t="s">
        <v>505</v>
      </c>
      <c r="G13" s="40" t="s">
        <v>506</v>
      </c>
      <c r="H13" s="22">
        <v>20</v>
      </c>
      <c r="I13" s="22">
        <v>20</v>
      </c>
      <c r="J13" s="22"/>
    </row>
    <row r="14" spans="1:10" ht="24">
      <c r="A14" s="27"/>
      <c r="B14" s="22"/>
      <c r="C14" s="22" t="s">
        <v>481</v>
      </c>
      <c r="D14" s="28" t="s">
        <v>507</v>
      </c>
      <c r="E14" s="28"/>
      <c r="F14" s="22" t="s">
        <v>505</v>
      </c>
      <c r="G14" s="22" t="s">
        <v>508</v>
      </c>
      <c r="H14" s="22">
        <v>10</v>
      </c>
      <c r="I14" s="22">
        <v>10</v>
      </c>
      <c r="J14" s="22"/>
    </row>
    <row r="15" spans="1:10" ht="24">
      <c r="A15" s="27"/>
      <c r="B15" s="22"/>
      <c r="C15" s="22" t="s">
        <v>484</v>
      </c>
      <c r="D15" s="28" t="s">
        <v>509</v>
      </c>
      <c r="E15" s="28"/>
      <c r="F15" s="41">
        <v>1</v>
      </c>
      <c r="G15" s="41">
        <v>1</v>
      </c>
      <c r="H15" s="22">
        <v>10</v>
      </c>
      <c r="I15" s="22">
        <v>10</v>
      </c>
      <c r="J15" s="22"/>
    </row>
    <row r="16" spans="1:10" ht="24">
      <c r="A16" s="27"/>
      <c r="B16" s="22"/>
      <c r="C16" s="22" t="s">
        <v>486</v>
      </c>
      <c r="D16" s="28" t="s">
        <v>510</v>
      </c>
      <c r="E16" s="28"/>
      <c r="F16" s="22">
        <v>503.94</v>
      </c>
      <c r="G16" s="22">
        <v>503.94</v>
      </c>
      <c r="H16" s="22">
        <v>10</v>
      </c>
      <c r="I16" s="22">
        <v>10</v>
      </c>
      <c r="J16" s="22"/>
    </row>
    <row r="17" spans="1:10" ht="36">
      <c r="A17" s="27"/>
      <c r="B17" s="22" t="s">
        <v>488</v>
      </c>
      <c r="C17" s="22" t="s">
        <v>511</v>
      </c>
      <c r="D17" s="28" t="s">
        <v>512</v>
      </c>
      <c r="E17" s="28"/>
      <c r="F17" s="22" t="s">
        <v>513</v>
      </c>
      <c r="G17" s="22" t="s">
        <v>513</v>
      </c>
      <c r="H17" s="22">
        <v>10</v>
      </c>
      <c r="I17" s="22">
        <v>10</v>
      </c>
      <c r="J17" s="22"/>
    </row>
    <row r="18" spans="1:10" ht="36">
      <c r="A18" s="27"/>
      <c r="B18" s="22"/>
      <c r="C18" s="22" t="s">
        <v>489</v>
      </c>
      <c r="D18" s="28" t="s">
        <v>514</v>
      </c>
      <c r="E18" s="28"/>
      <c r="F18" s="22" t="s">
        <v>515</v>
      </c>
      <c r="G18" s="22" t="s">
        <v>515</v>
      </c>
      <c r="H18" s="22">
        <v>10</v>
      </c>
      <c r="I18" s="22">
        <v>9</v>
      </c>
      <c r="J18" s="22"/>
    </row>
    <row r="19" spans="1:10" ht="48">
      <c r="A19" s="27"/>
      <c r="B19" s="22"/>
      <c r="C19" s="22" t="s">
        <v>516</v>
      </c>
      <c r="D19" s="28" t="s">
        <v>517</v>
      </c>
      <c r="E19" s="28"/>
      <c r="F19" s="22" t="s">
        <v>518</v>
      </c>
      <c r="G19" s="22" t="s">
        <v>518</v>
      </c>
      <c r="H19" s="22">
        <v>5</v>
      </c>
      <c r="I19" s="22">
        <v>4</v>
      </c>
      <c r="J19" s="22"/>
    </row>
    <row r="20" spans="1:10" ht="36">
      <c r="A20" s="27"/>
      <c r="B20" s="22"/>
      <c r="C20" s="22" t="s">
        <v>492</v>
      </c>
      <c r="D20" s="28" t="s">
        <v>519</v>
      </c>
      <c r="E20" s="28"/>
      <c r="F20" s="22" t="s">
        <v>520</v>
      </c>
      <c r="G20" s="22" t="s">
        <v>520</v>
      </c>
      <c r="H20" s="22">
        <v>5</v>
      </c>
      <c r="I20" s="22">
        <v>4</v>
      </c>
      <c r="J20" s="22"/>
    </row>
    <row r="21" spans="1:10" ht="48">
      <c r="A21" s="27"/>
      <c r="B21" s="22" t="s">
        <v>495</v>
      </c>
      <c r="C21" s="22" t="s">
        <v>496</v>
      </c>
      <c r="D21" s="28" t="s">
        <v>521</v>
      </c>
      <c r="E21" s="28"/>
      <c r="F21" s="22" t="s">
        <v>522</v>
      </c>
      <c r="G21" s="22" t="s">
        <v>522</v>
      </c>
      <c r="H21" s="22">
        <v>10</v>
      </c>
      <c r="I21" s="22">
        <v>8</v>
      </c>
      <c r="J21" s="22"/>
    </row>
    <row r="22" spans="1:10" ht="12">
      <c r="A22" s="22" t="s">
        <v>523</v>
      </c>
      <c r="B22" s="22"/>
      <c r="C22" s="22"/>
      <c r="D22" s="22"/>
      <c r="E22" s="22"/>
      <c r="F22" s="22"/>
      <c r="G22" s="22"/>
      <c r="H22" s="22"/>
      <c r="I22" s="22">
        <f>SUM(I13:I21)</f>
        <v>85</v>
      </c>
      <c r="J22" s="22"/>
    </row>
    <row r="23" spans="1:10" ht="12">
      <c r="A23" s="28" t="s">
        <v>499</v>
      </c>
      <c r="B23" s="28"/>
      <c r="C23" s="28"/>
      <c r="D23" s="28"/>
      <c r="E23" s="28"/>
      <c r="F23" s="22"/>
      <c r="G23" s="22"/>
      <c r="H23" s="28"/>
      <c r="I23" s="28"/>
      <c r="J23" s="28"/>
    </row>
  </sheetData>
  <sheetProtection/>
  <mergeCells count="33">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6"/>
    <mergeCell ref="B17:B20"/>
    <mergeCell ref="A6: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9"/>
  <sheetViews>
    <sheetView zoomScaleSheetLayoutView="100" workbookViewId="0" topLeftCell="A1">
      <selection activeCell="R30" sqref="R30"/>
    </sheetView>
  </sheetViews>
  <sheetFormatPr defaultColWidth="9.33203125" defaultRowHeight="11.25"/>
  <sheetData>
    <row r="1" spans="1:10" ht="12">
      <c r="A1" s="19" t="s">
        <v>445</v>
      </c>
      <c r="B1" s="19"/>
      <c r="C1" s="20"/>
      <c r="D1" s="20"/>
      <c r="E1" s="20"/>
      <c r="F1" s="20"/>
      <c r="G1" s="20"/>
      <c r="H1" s="20"/>
      <c r="I1" s="20"/>
      <c r="J1" s="20"/>
    </row>
    <row r="2" spans="1:10" ht="20.25">
      <c r="A2" s="21" t="s">
        <v>446</v>
      </c>
      <c r="B2" s="21"/>
      <c r="C2" s="21"/>
      <c r="D2" s="21"/>
      <c r="E2" s="21"/>
      <c r="F2" s="21"/>
      <c r="G2" s="21"/>
      <c r="H2" s="21"/>
      <c r="I2" s="21"/>
      <c r="J2" s="21"/>
    </row>
    <row r="3" spans="1:10" ht="12">
      <c r="A3" s="20" t="s">
        <v>447</v>
      </c>
      <c r="B3" s="20"/>
      <c r="C3" s="20"/>
      <c r="D3" s="20"/>
      <c r="E3" s="20"/>
      <c r="F3" s="20"/>
      <c r="G3" s="20"/>
      <c r="H3" s="20"/>
      <c r="I3" s="20"/>
      <c r="J3" s="20"/>
    </row>
    <row r="4" spans="1:10" ht="19.5" customHeight="1">
      <c r="A4" s="22" t="s">
        <v>314</v>
      </c>
      <c r="B4" s="22"/>
      <c r="C4" s="22" t="s">
        <v>524</v>
      </c>
      <c r="D4" s="22"/>
      <c r="E4" s="22"/>
      <c r="F4" s="22"/>
      <c r="G4" s="22"/>
      <c r="H4" s="22"/>
      <c r="I4" s="22"/>
      <c r="J4" s="22"/>
    </row>
    <row r="5" spans="1:10" ht="24">
      <c r="A5" s="22" t="s">
        <v>449</v>
      </c>
      <c r="B5" s="22"/>
      <c r="C5" s="22" t="s">
        <v>525</v>
      </c>
      <c r="D5" s="22"/>
      <c r="E5" s="22"/>
      <c r="F5" s="22"/>
      <c r="G5" s="22" t="s">
        <v>451</v>
      </c>
      <c r="H5" s="22" t="s">
        <v>526</v>
      </c>
      <c r="I5" s="22"/>
      <c r="J5" s="22"/>
    </row>
    <row r="6" spans="1:10" ht="24">
      <c r="A6" s="22" t="s">
        <v>452</v>
      </c>
      <c r="B6" s="22"/>
      <c r="C6" s="22"/>
      <c r="D6" s="22"/>
      <c r="E6" s="22" t="s">
        <v>453</v>
      </c>
      <c r="F6" s="22" t="s">
        <v>454</v>
      </c>
      <c r="G6" s="22" t="s">
        <v>455</v>
      </c>
      <c r="H6" s="22" t="s">
        <v>456</v>
      </c>
      <c r="I6" s="22" t="s">
        <v>457</v>
      </c>
      <c r="J6" s="22" t="s">
        <v>458</v>
      </c>
    </row>
    <row r="7" spans="1:10" ht="24.75" customHeight="1">
      <c r="A7" s="22"/>
      <c r="B7" s="22"/>
      <c r="C7" s="22" t="s">
        <v>459</v>
      </c>
      <c r="D7" s="22"/>
      <c r="E7" s="22">
        <v>181.77</v>
      </c>
      <c r="F7" s="22">
        <v>181.77</v>
      </c>
      <c r="G7" s="22">
        <v>181.77</v>
      </c>
      <c r="H7" s="22">
        <v>10</v>
      </c>
      <c r="I7" s="32">
        <v>1</v>
      </c>
      <c r="J7" s="22">
        <v>10</v>
      </c>
    </row>
    <row r="8" spans="1:10" ht="24.75" customHeight="1">
      <c r="A8" s="22"/>
      <c r="B8" s="22"/>
      <c r="C8" s="22" t="s">
        <v>461</v>
      </c>
      <c r="D8" s="22"/>
      <c r="E8" s="22">
        <v>181.77</v>
      </c>
      <c r="F8" s="22">
        <v>181.77</v>
      </c>
      <c r="G8" s="22">
        <v>181.77</v>
      </c>
      <c r="H8" s="22" t="s">
        <v>463</v>
      </c>
      <c r="I8" s="32">
        <v>1</v>
      </c>
      <c r="J8" s="22" t="s">
        <v>463</v>
      </c>
    </row>
    <row r="9" spans="1:10" ht="24" customHeight="1">
      <c r="A9" s="22"/>
      <c r="B9" s="22"/>
      <c r="C9" s="22" t="s">
        <v>464</v>
      </c>
      <c r="D9" s="22"/>
      <c r="E9" s="22"/>
      <c r="F9" s="22"/>
      <c r="G9" s="22"/>
      <c r="H9" s="22" t="s">
        <v>463</v>
      </c>
      <c r="I9" s="22"/>
      <c r="J9" s="22" t="s">
        <v>463</v>
      </c>
    </row>
    <row r="10" spans="1:10" ht="21.75" customHeight="1">
      <c r="A10" s="22" t="s">
        <v>466</v>
      </c>
      <c r="B10" s="22" t="s">
        <v>467</v>
      </c>
      <c r="C10" s="22"/>
      <c r="D10" s="22"/>
      <c r="E10" s="22"/>
      <c r="F10" s="22"/>
      <c r="G10" s="22" t="s">
        <v>468</v>
      </c>
      <c r="H10" s="22"/>
      <c r="I10" s="22"/>
      <c r="J10" s="22"/>
    </row>
    <row r="11" spans="1:10" ht="52.5" customHeight="1">
      <c r="A11" s="22"/>
      <c r="B11" s="22" t="s">
        <v>527</v>
      </c>
      <c r="C11" s="22"/>
      <c r="D11" s="22"/>
      <c r="E11" s="22"/>
      <c r="F11" s="22"/>
      <c r="G11" s="22" t="s">
        <v>528</v>
      </c>
      <c r="H11" s="22"/>
      <c r="I11" s="22"/>
      <c r="J11" s="22"/>
    </row>
    <row r="12" spans="1:10" ht="36">
      <c r="A12" s="26" t="s">
        <v>470</v>
      </c>
      <c r="B12" s="22" t="s">
        <v>471</v>
      </c>
      <c r="C12" s="22" t="s">
        <v>472</v>
      </c>
      <c r="D12" s="22" t="s">
        <v>473</v>
      </c>
      <c r="E12" s="22"/>
      <c r="F12" s="22" t="s">
        <v>474</v>
      </c>
      <c r="G12" s="22" t="s">
        <v>475</v>
      </c>
      <c r="H12" s="22" t="s">
        <v>456</v>
      </c>
      <c r="I12" s="22" t="s">
        <v>458</v>
      </c>
      <c r="J12" s="22" t="s">
        <v>476</v>
      </c>
    </row>
    <row r="13" spans="1:10" ht="30" customHeight="1">
      <c r="A13" s="27"/>
      <c r="B13" s="22" t="s">
        <v>477</v>
      </c>
      <c r="C13" s="22" t="s">
        <v>478</v>
      </c>
      <c r="D13" s="28" t="s">
        <v>529</v>
      </c>
      <c r="E13" s="28"/>
      <c r="F13" s="22" t="s">
        <v>530</v>
      </c>
      <c r="G13" s="22" t="s">
        <v>530</v>
      </c>
      <c r="H13" s="22">
        <v>5</v>
      </c>
      <c r="I13" s="22">
        <v>5</v>
      </c>
      <c r="J13" s="22"/>
    </row>
    <row r="14" spans="1:10" ht="19.5" customHeight="1">
      <c r="A14" s="27"/>
      <c r="B14" s="22"/>
      <c r="C14" s="22" t="s">
        <v>481</v>
      </c>
      <c r="D14" s="23" t="s">
        <v>531</v>
      </c>
      <c r="E14" s="25"/>
      <c r="F14" s="39">
        <v>0.27</v>
      </c>
      <c r="G14" s="32">
        <v>0.27</v>
      </c>
      <c r="H14" s="22">
        <v>5</v>
      </c>
      <c r="I14" s="22">
        <v>5</v>
      </c>
      <c r="J14" s="22"/>
    </row>
    <row r="15" spans="1:10" ht="21" customHeight="1">
      <c r="A15" s="27"/>
      <c r="B15" s="22"/>
      <c r="C15" s="22"/>
      <c r="D15" s="23" t="s">
        <v>532</v>
      </c>
      <c r="E15" s="25"/>
      <c r="F15" s="39">
        <v>0.35</v>
      </c>
      <c r="G15" s="32">
        <v>0.35</v>
      </c>
      <c r="H15" s="22">
        <v>5</v>
      </c>
      <c r="I15" s="22">
        <v>5</v>
      </c>
      <c r="J15" s="22"/>
    </row>
    <row r="16" spans="1:10" ht="30" customHeight="1">
      <c r="A16" s="27"/>
      <c r="B16" s="22"/>
      <c r="C16" s="22"/>
      <c r="D16" s="23" t="s">
        <v>533</v>
      </c>
      <c r="E16" s="25"/>
      <c r="F16" s="39">
        <v>0.8</v>
      </c>
      <c r="G16" s="32">
        <v>0.75</v>
      </c>
      <c r="H16" s="22">
        <v>5</v>
      </c>
      <c r="I16" s="22">
        <v>4.7</v>
      </c>
      <c r="J16" s="22" t="s">
        <v>534</v>
      </c>
    </row>
    <row r="17" spans="1:10" ht="27" customHeight="1">
      <c r="A17" s="27"/>
      <c r="B17" s="22"/>
      <c r="C17" s="22"/>
      <c r="D17" s="23" t="s">
        <v>535</v>
      </c>
      <c r="E17" s="25"/>
      <c r="F17" s="39">
        <v>0.9</v>
      </c>
      <c r="G17" s="32">
        <v>0.9</v>
      </c>
      <c r="H17" s="22">
        <v>5</v>
      </c>
      <c r="I17" s="22">
        <v>5</v>
      </c>
      <c r="J17" s="22"/>
    </row>
    <row r="18" spans="1:10" ht="24">
      <c r="A18" s="27"/>
      <c r="B18" s="22"/>
      <c r="C18" s="22"/>
      <c r="D18" s="23" t="s">
        <v>536</v>
      </c>
      <c r="E18" s="25"/>
      <c r="F18" s="39">
        <v>0.85</v>
      </c>
      <c r="G18" s="32">
        <v>0.8</v>
      </c>
      <c r="H18" s="22">
        <v>5</v>
      </c>
      <c r="I18" s="22">
        <v>4.7</v>
      </c>
      <c r="J18" s="22" t="s">
        <v>534</v>
      </c>
    </row>
    <row r="19" spans="1:10" ht="24">
      <c r="A19" s="27"/>
      <c r="B19" s="22"/>
      <c r="C19" s="22"/>
      <c r="D19" s="23" t="s">
        <v>537</v>
      </c>
      <c r="E19" s="25"/>
      <c r="F19" s="39">
        <v>0.85</v>
      </c>
      <c r="G19" s="32">
        <v>0.8</v>
      </c>
      <c r="H19" s="22">
        <v>5</v>
      </c>
      <c r="I19" s="22">
        <v>4.7</v>
      </c>
      <c r="J19" s="22" t="s">
        <v>534</v>
      </c>
    </row>
    <row r="20" spans="1:10" ht="24.75" customHeight="1">
      <c r="A20" s="27"/>
      <c r="B20" s="22"/>
      <c r="C20" s="22"/>
      <c r="D20" s="23" t="s">
        <v>538</v>
      </c>
      <c r="E20" s="25"/>
      <c r="F20" s="39">
        <v>0.7</v>
      </c>
      <c r="G20" s="32">
        <v>0.7</v>
      </c>
      <c r="H20" s="22">
        <v>5</v>
      </c>
      <c r="I20" s="22">
        <v>5</v>
      </c>
      <c r="J20" s="22"/>
    </row>
    <row r="21" spans="1:10" ht="24">
      <c r="A21" s="27"/>
      <c r="B21" s="22"/>
      <c r="C21" s="22" t="s">
        <v>484</v>
      </c>
      <c r="D21" s="28" t="s">
        <v>539</v>
      </c>
      <c r="E21" s="28"/>
      <c r="F21" s="22" t="s">
        <v>540</v>
      </c>
      <c r="G21" s="22" t="s">
        <v>540</v>
      </c>
      <c r="H21" s="22">
        <v>5</v>
      </c>
      <c r="I21" s="22">
        <v>5</v>
      </c>
      <c r="J21" s="22"/>
    </row>
    <row r="22" spans="1:10" ht="24">
      <c r="A22" s="27"/>
      <c r="B22" s="22"/>
      <c r="C22" s="22" t="s">
        <v>486</v>
      </c>
      <c r="D22" s="28" t="s">
        <v>541</v>
      </c>
      <c r="E22" s="28"/>
      <c r="F22" s="22" t="s">
        <v>542</v>
      </c>
      <c r="G22" s="22" t="s">
        <v>542</v>
      </c>
      <c r="H22" s="22">
        <v>5</v>
      </c>
      <c r="I22" s="22">
        <v>5</v>
      </c>
      <c r="J22" s="22"/>
    </row>
    <row r="23" spans="1:10" ht="24" customHeight="1">
      <c r="A23" s="27"/>
      <c r="B23" s="22"/>
      <c r="C23" s="22" t="s">
        <v>489</v>
      </c>
      <c r="D23" s="28" t="s">
        <v>543</v>
      </c>
      <c r="E23" s="28"/>
      <c r="F23" s="22" t="s">
        <v>544</v>
      </c>
      <c r="G23" s="35">
        <v>0.015</v>
      </c>
      <c r="H23" s="22">
        <v>15</v>
      </c>
      <c r="I23" s="22">
        <v>11.3</v>
      </c>
      <c r="J23" s="22"/>
    </row>
    <row r="24" spans="1:10" ht="25.5" customHeight="1">
      <c r="A24" s="27"/>
      <c r="B24" s="22"/>
      <c r="C24" s="22"/>
      <c r="D24" s="28" t="s">
        <v>545</v>
      </c>
      <c r="E24" s="28"/>
      <c r="F24" s="22" t="s">
        <v>546</v>
      </c>
      <c r="G24" s="35">
        <v>0.006</v>
      </c>
      <c r="H24" s="22">
        <v>15</v>
      </c>
      <c r="I24" s="22">
        <v>15</v>
      </c>
      <c r="J24" s="22"/>
    </row>
    <row r="25" spans="1:10" ht="48">
      <c r="A25" s="27"/>
      <c r="B25" s="22" t="s">
        <v>495</v>
      </c>
      <c r="C25" s="22" t="s">
        <v>496</v>
      </c>
      <c r="D25" s="28" t="s">
        <v>521</v>
      </c>
      <c r="E25" s="28"/>
      <c r="F25" s="32">
        <v>0.8</v>
      </c>
      <c r="G25" s="32">
        <v>0.8</v>
      </c>
      <c r="H25" s="22">
        <v>10</v>
      </c>
      <c r="I25" s="22">
        <v>8</v>
      </c>
      <c r="J25" s="22"/>
    </row>
    <row r="26" spans="1:10" ht="15.75" customHeight="1">
      <c r="A26" s="22" t="s">
        <v>523</v>
      </c>
      <c r="B26" s="22"/>
      <c r="C26" s="22"/>
      <c r="D26" s="22"/>
      <c r="E26" s="22"/>
      <c r="F26" s="22"/>
      <c r="G26" s="22"/>
      <c r="H26" s="22"/>
      <c r="I26" s="22">
        <v>95.4</v>
      </c>
      <c r="J26" s="22"/>
    </row>
    <row r="27" spans="1:10" ht="12">
      <c r="A27" s="28" t="s">
        <v>499</v>
      </c>
      <c r="B27" s="28"/>
      <c r="C27" s="28"/>
      <c r="D27" s="28"/>
      <c r="E27" s="28"/>
      <c r="F27" s="28"/>
      <c r="G27" s="28"/>
      <c r="H27" s="28"/>
      <c r="I27" s="28"/>
      <c r="J27" s="28"/>
    </row>
    <row r="28" spans="1:10" ht="12">
      <c r="A28" s="20"/>
      <c r="B28" s="20"/>
      <c r="C28" s="20"/>
      <c r="D28" s="20"/>
      <c r="E28" s="20"/>
      <c r="F28" s="20"/>
      <c r="G28" s="20"/>
      <c r="H28" s="20"/>
      <c r="I28" s="20"/>
      <c r="J28" s="20"/>
    </row>
    <row r="29" spans="1:10" ht="12">
      <c r="A29" s="20"/>
      <c r="B29" s="20"/>
      <c r="C29" s="20"/>
      <c r="D29" s="20"/>
      <c r="E29" s="20"/>
      <c r="F29" s="20"/>
      <c r="G29" s="20"/>
      <c r="H29" s="20"/>
      <c r="I29" s="20"/>
      <c r="J29" s="20"/>
    </row>
  </sheetData>
  <sheetProtection/>
  <mergeCells count="39">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H26"/>
    <mergeCell ref="A27:J27"/>
    <mergeCell ref="A10:A11"/>
    <mergeCell ref="A12:A25"/>
    <mergeCell ref="B13:B22"/>
    <mergeCell ref="B23:B24"/>
    <mergeCell ref="C14:C20"/>
    <mergeCell ref="C23:C24"/>
    <mergeCell ref="A6:B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2"/>
  <sheetViews>
    <sheetView zoomScaleSheetLayoutView="100" workbookViewId="0" topLeftCell="A7">
      <selection activeCell="E24" sqref="E24"/>
    </sheetView>
  </sheetViews>
  <sheetFormatPr defaultColWidth="9.33203125" defaultRowHeight="11.25"/>
  <cols>
    <col min="1" max="1" width="6" style="36" customWidth="1"/>
    <col min="2" max="2" width="10.66015625" style="36" customWidth="1"/>
    <col min="3" max="3" width="13" style="36" customWidth="1"/>
    <col min="4" max="4" width="7.83203125" style="36" customWidth="1"/>
    <col min="5" max="5" width="14.5" style="36" customWidth="1"/>
    <col min="6" max="6" width="10.66015625" style="36" customWidth="1"/>
    <col min="7" max="7" width="13.33203125" style="36" customWidth="1"/>
    <col min="8" max="8" width="8.33203125" style="36" customWidth="1"/>
    <col min="9" max="9" width="8.83203125" style="36" customWidth="1"/>
    <col min="10" max="10" width="11.33203125" style="36" customWidth="1"/>
    <col min="11" max="11" width="12" style="36" customWidth="1"/>
  </cols>
  <sheetData>
    <row r="1" spans="1:2" ht="12">
      <c r="A1" s="37" t="s">
        <v>445</v>
      </c>
      <c r="B1" s="37"/>
    </row>
    <row r="2" spans="1:10" ht="20.25">
      <c r="A2" s="38" t="s">
        <v>446</v>
      </c>
      <c r="B2" s="38"/>
      <c r="C2" s="38"/>
      <c r="D2" s="38"/>
      <c r="E2" s="38"/>
      <c r="F2" s="38"/>
      <c r="G2" s="38"/>
      <c r="H2" s="38"/>
      <c r="I2" s="38"/>
      <c r="J2" s="38"/>
    </row>
    <row r="3" ht="12">
      <c r="A3" s="36" t="s">
        <v>447</v>
      </c>
    </row>
    <row r="4" spans="1:10" ht="30" customHeight="1">
      <c r="A4" s="22" t="s">
        <v>314</v>
      </c>
      <c r="B4" s="22"/>
      <c r="C4" s="22" t="s">
        <v>547</v>
      </c>
      <c r="D4" s="22"/>
      <c r="E4" s="22"/>
      <c r="F4" s="22"/>
      <c r="G4" s="22"/>
      <c r="H4" s="22"/>
      <c r="I4" s="22"/>
      <c r="J4" s="22"/>
    </row>
    <row r="5" spans="1:10" ht="36" customHeight="1">
      <c r="A5" s="22" t="s">
        <v>449</v>
      </c>
      <c r="B5" s="22"/>
      <c r="C5" s="22" t="s">
        <v>450</v>
      </c>
      <c r="D5" s="22"/>
      <c r="E5" s="22"/>
      <c r="F5" s="22"/>
      <c r="G5" s="22" t="s">
        <v>451</v>
      </c>
      <c r="H5" s="22" t="s">
        <v>350</v>
      </c>
      <c r="I5" s="22"/>
      <c r="J5" s="22"/>
    </row>
    <row r="6" spans="1:10" ht="24">
      <c r="A6" s="22" t="s">
        <v>452</v>
      </c>
      <c r="B6" s="22"/>
      <c r="C6" s="22"/>
      <c r="D6" s="22"/>
      <c r="E6" s="22" t="s">
        <v>453</v>
      </c>
      <c r="F6" s="22" t="s">
        <v>454</v>
      </c>
      <c r="G6" s="22" t="s">
        <v>455</v>
      </c>
      <c r="H6" s="22" t="s">
        <v>456</v>
      </c>
      <c r="I6" s="22" t="s">
        <v>457</v>
      </c>
      <c r="J6" s="22" t="s">
        <v>458</v>
      </c>
    </row>
    <row r="7" spans="1:10" ht="21" customHeight="1">
      <c r="A7" s="22"/>
      <c r="B7" s="22"/>
      <c r="C7" s="22" t="s">
        <v>459</v>
      </c>
      <c r="D7" s="22"/>
      <c r="E7" s="22">
        <v>2950</v>
      </c>
      <c r="F7" s="22"/>
      <c r="G7" s="22">
        <v>2920</v>
      </c>
      <c r="H7" s="22">
        <v>10</v>
      </c>
      <c r="I7" s="32">
        <v>0.99</v>
      </c>
      <c r="J7" s="22">
        <v>9</v>
      </c>
    </row>
    <row r="8" spans="1:10" ht="21.75" customHeight="1">
      <c r="A8" s="22"/>
      <c r="B8" s="22"/>
      <c r="C8" s="22" t="s">
        <v>461</v>
      </c>
      <c r="D8" s="22"/>
      <c r="E8" s="22">
        <v>2950</v>
      </c>
      <c r="F8" s="22"/>
      <c r="G8" s="22">
        <v>2920</v>
      </c>
      <c r="H8" s="22" t="s">
        <v>463</v>
      </c>
      <c r="I8" s="32">
        <v>0.99</v>
      </c>
      <c r="J8" s="22" t="s">
        <v>463</v>
      </c>
    </row>
    <row r="9" spans="1:10" ht="24.75" customHeight="1">
      <c r="A9" s="22"/>
      <c r="B9" s="22"/>
      <c r="C9" s="22" t="s">
        <v>464</v>
      </c>
      <c r="D9" s="22"/>
      <c r="E9" s="22"/>
      <c r="F9" s="22"/>
      <c r="G9" s="22"/>
      <c r="H9" s="22" t="s">
        <v>463</v>
      </c>
      <c r="I9" s="22"/>
      <c r="J9" s="22" t="s">
        <v>463</v>
      </c>
    </row>
    <row r="10" spans="1:10" ht="21" customHeight="1">
      <c r="A10" s="22" t="s">
        <v>466</v>
      </c>
      <c r="B10" s="22" t="s">
        <v>467</v>
      </c>
      <c r="C10" s="22"/>
      <c r="D10" s="22"/>
      <c r="E10" s="22"/>
      <c r="F10" s="22"/>
      <c r="G10" s="22" t="s">
        <v>468</v>
      </c>
      <c r="H10" s="22"/>
      <c r="I10" s="22"/>
      <c r="J10" s="22"/>
    </row>
    <row r="11" spans="1:10" ht="97.5" customHeight="1">
      <c r="A11" s="22"/>
      <c r="B11" s="22" t="s">
        <v>548</v>
      </c>
      <c r="C11" s="22"/>
      <c r="D11" s="22"/>
      <c r="E11" s="22"/>
      <c r="F11" s="22"/>
      <c r="G11" s="32" t="s">
        <v>549</v>
      </c>
      <c r="H11" s="22"/>
      <c r="I11" s="22"/>
      <c r="J11" s="22"/>
    </row>
    <row r="12" spans="1:10" ht="31.5" customHeight="1">
      <c r="A12" s="26" t="s">
        <v>470</v>
      </c>
      <c r="B12" s="22" t="s">
        <v>471</v>
      </c>
      <c r="C12" s="22" t="s">
        <v>472</v>
      </c>
      <c r="D12" s="22" t="s">
        <v>473</v>
      </c>
      <c r="E12" s="22"/>
      <c r="F12" s="22" t="s">
        <v>474</v>
      </c>
      <c r="G12" s="22" t="s">
        <v>475</v>
      </c>
      <c r="H12" s="22" t="s">
        <v>456</v>
      </c>
      <c r="I12" s="22" t="s">
        <v>458</v>
      </c>
      <c r="J12" s="22" t="s">
        <v>476</v>
      </c>
    </row>
    <row r="13" spans="1:10" ht="57" customHeight="1">
      <c r="A13" s="27"/>
      <c r="B13" s="22" t="s">
        <v>477</v>
      </c>
      <c r="C13" s="22" t="s">
        <v>478</v>
      </c>
      <c r="D13" s="28" t="s">
        <v>487</v>
      </c>
      <c r="E13" s="28"/>
      <c r="F13" s="22">
        <v>2950</v>
      </c>
      <c r="G13" s="22">
        <v>2920</v>
      </c>
      <c r="H13" s="22">
        <v>20</v>
      </c>
      <c r="I13" s="22">
        <v>19</v>
      </c>
      <c r="J13" s="22" t="s">
        <v>550</v>
      </c>
    </row>
    <row r="14" spans="1:10" ht="30" customHeight="1">
      <c r="A14" s="27"/>
      <c r="B14" s="22"/>
      <c r="C14" s="22" t="s">
        <v>481</v>
      </c>
      <c r="D14" s="28" t="s">
        <v>507</v>
      </c>
      <c r="E14" s="28"/>
      <c r="F14" s="22" t="s">
        <v>508</v>
      </c>
      <c r="G14" s="22" t="s">
        <v>508</v>
      </c>
      <c r="H14" s="22">
        <v>10</v>
      </c>
      <c r="I14" s="22">
        <v>10</v>
      </c>
      <c r="J14" s="22"/>
    </row>
    <row r="15" spans="1:10" ht="30" customHeight="1">
      <c r="A15" s="27"/>
      <c r="B15" s="22"/>
      <c r="C15" s="22" t="s">
        <v>484</v>
      </c>
      <c r="D15" s="28" t="s">
        <v>509</v>
      </c>
      <c r="E15" s="28"/>
      <c r="F15" s="32">
        <v>1</v>
      </c>
      <c r="G15" s="32">
        <v>1</v>
      </c>
      <c r="H15" s="22">
        <v>10</v>
      </c>
      <c r="I15" s="22">
        <v>10</v>
      </c>
      <c r="J15" s="22"/>
    </row>
    <row r="16" spans="1:10" ht="33.75" customHeight="1">
      <c r="A16" s="27"/>
      <c r="B16" s="22"/>
      <c r="C16" s="22" t="s">
        <v>486</v>
      </c>
      <c r="D16" s="28" t="s">
        <v>551</v>
      </c>
      <c r="E16" s="28"/>
      <c r="F16" s="22" t="s">
        <v>552</v>
      </c>
      <c r="G16" s="22" t="s">
        <v>553</v>
      </c>
      <c r="H16" s="22">
        <v>10</v>
      </c>
      <c r="I16" s="22">
        <v>10</v>
      </c>
      <c r="J16" s="22"/>
    </row>
    <row r="17" spans="1:10" ht="36" customHeight="1">
      <c r="A17" s="27"/>
      <c r="B17" s="22" t="s">
        <v>488</v>
      </c>
      <c r="C17" s="22" t="s">
        <v>511</v>
      </c>
      <c r="D17" s="28" t="s">
        <v>554</v>
      </c>
      <c r="E17" s="28"/>
      <c r="F17" s="22" t="s">
        <v>555</v>
      </c>
      <c r="G17" s="22" t="s">
        <v>555</v>
      </c>
      <c r="H17" s="22">
        <v>10</v>
      </c>
      <c r="I17" s="22">
        <v>10</v>
      </c>
      <c r="J17" s="22"/>
    </row>
    <row r="18" spans="1:10" ht="34.5" customHeight="1">
      <c r="A18" s="27"/>
      <c r="B18" s="22"/>
      <c r="C18" s="22" t="s">
        <v>489</v>
      </c>
      <c r="D18" s="28" t="s">
        <v>556</v>
      </c>
      <c r="E18" s="28"/>
      <c r="F18" s="22" t="s">
        <v>508</v>
      </c>
      <c r="G18" s="22" t="s">
        <v>508</v>
      </c>
      <c r="H18" s="22">
        <v>10</v>
      </c>
      <c r="I18" s="22">
        <v>10</v>
      </c>
      <c r="J18" s="22"/>
    </row>
    <row r="19" spans="1:10" ht="33" customHeight="1">
      <c r="A19" s="27"/>
      <c r="B19" s="22"/>
      <c r="C19" s="22" t="s">
        <v>492</v>
      </c>
      <c r="D19" s="28" t="s">
        <v>557</v>
      </c>
      <c r="E19" s="28"/>
      <c r="F19" s="22" t="s">
        <v>558</v>
      </c>
      <c r="G19" s="22" t="s">
        <v>558</v>
      </c>
      <c r="H19" s="22">
        <v>10</v>
      </c>
      <c r="I19" s="22">
        <v>10</v>
      </c>
      <c r="J19" s="22"/>
    </row>
    <row r="20" spans="1:10" ht="39" customHeight="1">
      <c r="A20" s="27"/>
      <c r="B20" s="22" t="s">
        <v>495</v>
      </c>
      <c r="C20" s="22" t="s">
        <v>496</v>
      </c>
      <c r="D20" s="28" t="s">
        <v>559</v>
      </c>
      <c r="E20" s="28"/>
      <c r="F20" s="22" t="s">
        <v>522</v>
      </c>
      <c r="G20" s="22" t="s">
        <v>522</v>
      </c>
      <c r="H20" s="22">
        <v>10</v>
      </c>
      <c r="I20" s="22">
        <v>10</v>
      </c>
      <c r="J20" s="22"/>
    </row>
    <row r="21" spans="1:10" ht="31.5" customHeight="1">
      <c r="A21" s="22" t="s">
        <v>523</v>
      </c>
      <c r="B21" s="22"/>
      <c r="C21" s="22"/>
      <c r="D21" s="22"/>
      <c r="E21" s="22"/>
      <c r="F21" s="22"/>
      <c r="G21" s="22"/>
      <c r="H21" s="22"/>
      <c r="I21" s="22">
        <v>98</v>
      </c>
      <c r="J21" s="22"/>
    </row>
    <row r="22" spans="1:10" ht="12">
      <c r="A22" s="28" t="s">
        <v>499</v>
      </c>
      <c r="B22" s="28"/>
      <c r="C22" s="28"/>
      <c r="D22" s="28"/>
      <c r="E22" s="28"/>
      <c r="F22" s="28"/>
      <c r="G22" s="28"/>
      <c r="H22" s="28"/>
      <c r="I22" s="28"/>
      <c r="J22" s="28"/>
    </row>
  </sheetData>
  <sheetProtection/>
  <mergeCells count="32">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A21:H21"/>
    <mergeCell ref="A22:J22"/>
    <mergeCell ref="A10:A11"/>
    <mergeCell ref="A12:A20"/>
    <mergeCell ref="B13:B16"/>
    <mergeCell ref="B17:B19"/>
    <mergeCell ref="A6: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B14" sqref="B14:J14"/>
    </sheetView>
  </sheetViews>
  <sheetFormatPr defaultColWidth="9.33203125" defaultRowHeight="11.25"/>
  <cols>
    <col min="1" max="1" width="19.33203125" style="57" customWidth="1"/>
    <col min="2" max="9" width="9.33203125" style="57" customWidth="1"/>
    <col min="10" max="10" width="31.33203125" style="57" customWidth="1"/>
    <col min="11" max="11" width="14.33203125" style="57" customWidth="1"/>
    <col min="12" max="12" width="49.33203125" style="57" customWidth="1"/>
    <col min="13" max="16384" width="9.33203125" style="57" customWidth="1"/>
  </cols>
  <sheetData>
    <row r="1" spans="1:12" s="57" customFormat="1" ht="22.5">
      <c r="A1" s="370" t="s">
        <v>5</v>
      </c>
      <c r="B1" s="370"/>
      <c r="C1" s="370"/>
      <c r="D1" s="370"/>
      <c r="E1" s="370"/>
      <c r="F1" s="370"/>
      <c r="G1" s="370"/>
      <c r="H1" s="370"/>
      <c r="I1" s="370"/>
      <c r="J1" s="370"/>
      <c r="K1" s="370"/>
      <c r="L1" s="370"/>
    </row>
    <row r="2" spans="1:12" s="367" customFormat="1" ht="9" customHeight="1">
      <c r="A2" s="371" t="s">
        <v>6</v>
      </c>
      <c r="B2" s="372" t="s">
        <v>7</v>
      </c>
      <c r="C2" s="372"/>
      <c r="D2" s="372"/>
      <c r="E2" s="372"/>
      <c r="F2" s="372"/>
      <c r="G2" s="372"/>
      <c r="H2" s="372"/>
      <c r="I2" s="372"/>
      <c r="J2" s="372"/>
      <c r="K2" s="372" t="s">
        <v>8</v>
      </c>
      <c r="L2" s="372" t="s">
        <v>9</v>
      </c>
    </row>
    <row r="3" spans="1:12" s="57" customFormat="1" ht="11.25">
      <c r="A3" s="371"/>
      <c r="B3" s="372"/>
      <c r="C3" s="372"/>
      <c r="D3" s="372"/>
      <c r="E3" s="372"/>
      <c r="F3" s="372"/>
      <c r="G3" s="372"/>
      <c r="H3" s="372"/>
      <c r="I3" s="372"/>
      <c r="J3" s="372"/>
      <c r="K3" s="372"/>
      <c r="L3" s="372"/>
    </row>
    <row r="4" spans="1:12" s="368" customFormat="1" ht="24.75" customHeight="1">
      <c r="A4" s="373" t="s">
        <v>10</v>
      </c>
      <c r="B4" s="374" t="s">
        <v>11</v>
      </c>
      <c r="C4" s="375"/>
      <c r="D4" s="375"/>
      <c r="E4" s="375"/>
      <c r="F4" s="375"/>
      <c r="G4" s="375"/>
      <c r="H4" s="375"/>
      <c r="I4" s="375"/>
      <c r="J4" s="375"/>
      <c r="K4" s="384" t="s">
        <v>12</v>
      </c>
      <c r="L4" s="385"/>
    </row>
    <row r="5" spans="1:12" s="368" customFormat="1" ht="24.75" customHeight="1">
      <c r="A5" s="373" t="s">
        <v>13</v>
      </c>
      <c r="B5" s="374" t="s">
        <v>14</v>
      </c>
      <c r="C5" s="375"/>
      <c r="D5" s="375"/>
      <c r="E5" s="375"/>
      <c r="F5" s="375"/>
      <c r="G5" s="375"/>
      <c r="H5" s="375"/>
      <c r="I5" s="375"/>
      <c r="J5" s="375"/>
      <c r="K5" s="384" t="s">
        <v>12</v>
      </c>
      <c r="L5" s="386"/>
    </row>
    <row r="6" spans="1:12" s="368" customFormat="1" ht="24.75" customHeight="1">
      <c r="A6" s="373" t="s">
        <v>15</v>
      </c>
      <c r="B6" s="374" t="s">
        <v>16</v>
      </c>
      <c r="C6" s="375"/>
      <c r="D6" s="375"/>
      <c r="E6" s="375"/>
      <c r="F6" s="375"/>
      <c r="G6" s="375"/>
      <c r="H6" s="375"/>
      <c r="I6" s="375"/>
      <c r="J6" s="375"/>
      <c r="K6" s="384" t="s">
        <v>12</v>
      </c>
      <c r="L6" s="386"/>
    </row>
    <row r="7" spans="1:12" s="368" customFormat="1" ht="24.75" customHeight="1">
      <c r="A7" s="373" t="s">
        <v>17</v>
      </c>
      <c r="B7" s="374" t="s">
        <v>18</v>
      </c>
      <c r="C7" s="375"/>
      <c r="D7" s="375"/>
      <c r="E7" s="375"/>
      <c r="F7" s="375"/>
      <c r="G7" s="375"/>
      <c r="H7" s="375"/>
      <c r="I7" s="375"/>
      <c r="J7" s="375"/>
      <c r="K7" s="384" t="s">
        <v>12</v>
      </c>
      <c r="L7" s="375"/>
    </row>
    <row r="8" spans="1:12" s="368" customFormat="1" ht="24.75" customHeight="1">
      <c r="A8" s="373" t="s">
        <v>19</v>
      </c>
      <c r="B8" s="374" t="s">
        <v>20</v>
      </c>
      <c r="C8" s="375"/>
      <c r="D8" s="375"/>
      <c r="E8" s="375"/>
      <c r="F8" s="375"/>
      <c r="G8" s="375"/>
      <c r="H8" s="375"/>
      <c r="I8" s="375"/>
      <c r="J8" s="375"/>
      <c r="K8" s="384" t="s">
        <v>12</v>
      </c>
      <c r="L8" s="387"/>
    </row>
    <row r="9" spans="1:12" s="368" customFormat="1" ht="24.75" customHeight="1">
      <c r="A9" s="373" t="s">
        <v>21</v>
      </c>
      <c r="B9" s="374" t="s">
        <v>22</v>
      </c>
      <c r="C9" s="375"/>
      <c r="D9" s="375"/>
      <c r="E9" s="375"/>
      <c r="F9" s="375"/>
      <c r="G9" s="375"/>
      <c r="H9" s="375"/>
      <c r="I9" s="375"/>
      <c r="J9" s="375"/>
      <c r="K9" s="384" t="s">
        <v>12</v>
      </c>
      <c r="L9" s="387"/>
    </row>
    <row r="10" spans="1:12" s="368" customFormat="1" ht="24.75" customHeight="1">
      <c r="A10" s="373" t="s">
        <v>23</v>
      </c>
      <c r="B10" s="374" t="s">
        <v>24</v>
      </c>
      <c r="C10" s="375"/>
      <c r="D10" s="375"/>
      <c r="E10" s="375"/>
      <c r="F10" s="375"/>
      <c r="G10" s="375"/>
      <c r="H10" s="375"/>
      <c r="I10" s="375"/>
      <c r="J10" s="375"/>
      <c r="K10" s="384" t="s">
        <v>12</v>
      </c>
      <c r="L10" s="387"/>
    </row>
    <row r="11" spans="1:12" s="368" customFormat="1" ht="24.75" customHeight="1">
      <c r="A11" s="373" t="s">
        <v>25</v>
      </c>
      <c r="B11" s="374" t="s">
        <v>26</v>
      </c>
      <c r="C11" s="375"/>
      <c r="D11" s="375"/>
      <c r="E11" s="375"/>
      <c r="F11" s="375"/>
      <c r="G11" s="375"/>
      <c r="H11" s="375"/>
      <c r="I11" s="375"/>
      <c r="J11" s="375"/>
      <c r="K11" s="384" t="s">
        <v>12</v>
      </c>
      <c r="L11" s="387"/>
    </row>
    <row r="12" spans="1:12" s="368" customFormat="1" ht="24.75" customHeight="1">
      <c r="A12" s="373" t="s">
        <v>27</v>
      </c>
      <c r="B12" s="374" t="s">
        <v>28</v>
      </c>
      <c r="C12" s="375"/>
      <c r="D12" s="375"/>
      <c r="E12" s="375"/>
      <c r="F12" s="375"/>
      <c r="G12" s="375"/>
      <c r="H12" s="375"/>
      <c r="I12" s="375"/>
      <c r="J12" s="375"/>
      <c r="K12" s="384" t="s">
        <v>29</v>
      </c>
      <c r="L12" s="384" t="s">
        <v>30</v>
      </c>
    </row>
    <row r="13" spans="1:12" s="368" customFormat="1" ht="24.75" customHeight="1">
      <c r="A13" s="373" t="s">
        <v>31</v>
      </c>
      <c r="B13" s="376" t="s">
        <v>32</v>
      </c>
      <c r="C13" s="377"/>
      <c r="D13" s="377"/>
      <c r="E13" s="377"/>
      <c r="F13" s="377"/>
      <c r="G13" s="377"/>
      <c r="H13" s="377"/>
      <c r="I13" s="377"/>
      <c r="J13" s="377"/>
      <c r="K13" s="384" t="s">
        <v>12</v>
      </c>
      <c r="L13" s="385"/>
    </row>
    <row r="14" spans="1:12" s="368" customFormat="1" ht="24.75" customHeight="1">
      <c r="A14" s="373" t="s">
        <v>33</v>
      </c>
      <c r="B14" s="376" t="s">
        <v>34</v>
      </c>
      <c r="C14" s="377"/>
      <c r="D14" s="377"/>
      <c r="E14" s="377"/>
      <c r="F14" s="377"/>
      <c r="G14" s="377"/>
      <c r="H14" s="377"/>
      <c r="I14" s="377"/>
      <c r="J14" s="377"/>
      <c r="K14" s="384" t="s">
        <v>12</v>
      </c>
      <c r="L14" s="384"/>
    </row>
    <row r="15" spans="1:12" s="368" customFormat="1" ht="24.75" customHeight="1">
      <c r="A15" s="373" t="s">
        <v>35</v>
      </c>
      <c r="B15" s="378" t="s">
        <v>36</v>
      </c>
      <c r="C15" s="379"/>
      <c r="D15" s="379"/>
      <c r="E15" s="379"/>
      <c r="F15" s="379"/>
      <c r="G15" s="379"/>
      <c r="H15" s="379"/>
      <c r="I15" s="379"/>
      <c r="J15" s="379"/>
      <c r="K15" s="384" t="s">
        <v>12</v>
      </c>
      <c r="L15" s="388"/>
    </row>
    <row r="16" spans="1:12" s="369" customFormat="1" ht="27" customHeight="1">
      <c r="A16" s="373" t="s">
        <v>37</v>
      </c>
      <c r="B16" s="380" t="s">
        <v>38</v>
      </c>
      <c r="C16" s="381"/>
      <c r="D16" s="381"/>
      <c r="E16" s="381"/>
      <c r="F16" s="381"/>
      <c r="G16" s="381"/>
      <c r="H16" s="381"/>
      <c r="I16" s="381"/>
      <c r="J16" s="381"/>
      <c r="K16" s="384" t="s">
        <v>12</v>
      </c>
      <c r="L16" s="372"/>
    </row>
    <row r="17" spans="1:12" s="57" customFormat="1" ht="27" customHeight="1">
      <c r="A17" s="373" t="s">
        <v>39</v>
      </c>
      <c r="B17" s="382" t="s">
        <v>40</v>
      </c>
      <c r="C17" s="383"/>
      <c r="D17" s="383"/>
      <c r="E17" s="383"/>
      <c r="F17" s="383"/>
      <c r="G17" s="383"/>
      <c r="H17" s="383"/>
      <c r="I17" s="383"/>
      <c r="J17" s="389"/>
      <c r="K17" s="384" t="s">
        <v>12</v>
      </c>
      <c r="L17" s="390"/>
    </row>
    <row r="18" spans="1:12" s="57" customFormat="1" ht="27" customHeight="1">
      <c r="A18" s="373" t="s">
        <v>41</v>
      </c>
      <c r="B18" s="382" t="s">
        <v>42</v>
      </c>
      <c r="C18" s="383"/>
      <c r="D18" s="383"/>
      <c r="E18" s="383"/>
      <c r="F18" s="383"/>
      <c r="G18" s="383"/>
      <c r="H18" s="383"/>
      <c r="I18" s="383"/>
      <c r="J18" s="389"/>
      <c r="K18" s="384" t="s">
        <v>29</v>
      </c>
      <c r="L18" s="384"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J27"/>
  <sheetViews>
    <sheetView zoomScaleSheetLayoutView="100" workbookViewId="0" topLeftCell="A10">
      <selection activeCell="M23" sqref="M23"/>
    </sheetView>
  </sheetViews>
  <sheetFormatPr defaultColWidth="9.33203125" defaultRowHeight="11.25"/>
  <cols>
    <col min="4" max="4" width="10.16015625" style="0" customWidth="1"/>
    <col min="5" max="5" width="11.33203125" style="0" customWidth="1"/>
    <col min="6" max="7" width="11.16015625" style="0" customWidth="1"/>
  </cols>
  <sheetData>
    <row r="1" spans="1:10" ht="12">
      <c r="A1" s="19" t="s">
        <v>445</v>
      </c>
      <c r="B1" s="19"/>
      <c r="C1" s="20"/>
      <c r="D1" s="20"/>
      <c r="E1" s="20"/>
      <c r="F1" s="20"/>
      <c r="G1" s="20"/>
      <c r="H1" s="20"/>
      <c r="I1" s="20"/>
      <c r="J1" s="20"/>
    </row>
    <row r="2" spans="1:10" ht="20.25">
      <c r="A2" s="21" t="s">
        <v>446</v>
      </c>
      <c r="B2" s="21"/>
      <c r="C2" s="21"/>
      <c r="D2" s="21"/>
      <c r="E2" s="21"/>
      <c r="F2" s="21"/>
      <c r="G2" s="21"/>
      <c r="H2" s="21"/>
      <c r="I2" s="21"/>
      <c r="J2" s="21"/>
    </row>
    <row r="3" spans="1:10" ht="12">
      <c r="A3" s="20" t="s">
        <v>447</v>
      </c>
      <c r="B3" s="20"/>
      <c r="C3" s="20"/>
      <c r="D3" s="20"/>
      <c r="E3" s="20"/>
      <c r="F3" s="20"/>
      <c r="G3" s="20"/>
      <c r="H3" s="20"/>
      <c r="I3" s="20"/>
      <c r="J3" s="20"/>
    </row>
    <row r="4" spans="1:10" ht="21" customHeight="1">
      <c r="A4" s="22" t="s">
        <v>314</v>
      </c>
      <c r="B4" s="22"/>
      <c r="C4" s="22" t="s">
        <v>560</v>
      </c>
      <c r="D4" s="22"/>
      <c r="E4" s="22"/>
      <c r="F4" s="22"/>
      <c r="G4" s="22"/>
      <c r="H4" s="22"/>
      <c r="I4" s="22"/>
      <c r="J4" s="22"/>
    </row>
    <row r="5" spans="1:10" ht="36" customHeight="1">
      <c r="A5" s="22" t="s">
        <v>449</v>
      </c>
      <c r="B5" s="22"/>
      <c r="C5" s="22" t="s">
        <v>561</v>
      </c>
      <c r="D5" s="22"/>
      <c r="E5" s="22"/>
      <c r="F5" s="22"/>
      <c r="G5" s="22" t="s">
        <v>451</v>
      </c>
      <c r="H5" s="22" t="s">
        <v>386</v>
      </c>
      <c r="I5" s="22"/>
      <c r="J5" s="22"/>
    </row>
    <row r="6" spans="1:10" ht="28.5" customHeight="1">
      <c r="A6" s="22" t="s">
        <v>452</v>
      </c>
      <c r="B6" s="22"/>
      <c r="C6" s="22"/>
      <c r="D6" s="22"/>
      <c r="E6" s="22" t="s">
        <v>453</v>
      </c>
      <c r="F6" s="22" t="s">
        <v>454</v>
      </c>
      <c r="G6" s="22" t="s">
        <v>455</v>
      </c>
      <c r="H6" s="22" t="s">
        <v>456</v>
      </c>
      <c r="I6" s="22" t="s">
        <v>457</v>
      </c>
      <c r="J6" s="22" t="s">
        <v>458</v>
      </c>
    </row>
    <row r="7" spans="1:10" ht="18" customHeight="1">
      <c r="A7" s="22"/>
      <c r="B7" s="22"/>
      <c r="C7" s="22" t="s">
        <v>459</v>
      </c>
      <c r="D7" s="22"/>
      <c r="E7" s="22">
        <v>50</v>
      </c>
      <c r="F7" s="22">
        <v>50</v>
      </c>
      <c r="G7" s="22">
        <v>50</v>
      </c>
      <c r="H7" s="22">
        <v>10</v>
      </c>
      <c r="I7" s="32">
        <v>1</v>
      </c>
      <c r="J7" s="22">
        <v>10</v>
      </c>
    </row>
    <row r="8" spans="1:10" ht="15.75" customHeight="1">
      <c r="A8" s="22"/>
      <c r="B8" s="22"/>
      <c r="C8" s="22" t="s">
        <v>461</v>
      </c>
      <c r="D8" s="22"/>
      <c r="E8" s="22">
        <v>50</v>
      </c>
      <c r="F8" s="22">
        <v>50</v>
      </c>
      <c r="G8" s="22">
        <v>50</v>
      </c>
      <c r="H8" s="22" t="s">
        <v>463</v>
      </c>
      <c r="I8" s="32">
        <v>1</v>
      </c>
      <c r="J8" s="22" t="s">
        <v>463</v>
      </c>
    </row>
    <row r="9" spans="1:10" ht="16.5" customHeight="1">
      <c r="A9" s="22"/>
      <c r="B9" s="22"/>
      <c r="C9" s="22" t="s">
        <v>464</v>
      </c>
      <c r="D9" s="22"/>
      <c r="E9" s="22">
        <v>0</v>
      </c>
      <c r="F9" s="22">
        <v>0</v>
      </c>
      <c r="G9" s="22"/>
      <c r="H9" s="22" t="s">
        <v>463</v>
      </c>
      <c r="I9" s="22"/>
      <c r="J9" s="22" t="s">
        <v>463</v>
      </c>
    </row>
    <row r="10" spans="1:10" ht="24" customHeight="1">
      <c r="A10" s="22" t="s">
        <v>466</v>
      </c>
      <c r="B10" s="22" t="s">
        <v>467</v>
      </c>
      <c r="C10" s="22"/>
      <c r="D10" s="22"/>
      <c r="E10" s="22"/>
      <c r="F10" s="22"/>
      <c r="G10" s="22" t="s">
        <v>468</v>
      </c>
      <c r="H10" s="22"/>
      <c r="I10" s="22"/>
      <c r="J10" s="22"/>
    </row>
    <row r="11" spans="1:10" ht="45" customHeight="1">
      <c r="A11" s="22"/>
      <c r="B11" s="28" t="s">
        <v>562</v>
      </c>
      <c r="C11" s="28"/>
      <c r="D11" s="28"/>
      <c r="E11" s="28"/>
      <c r="F11" s="28"/>
      <c r="G11" s="28" t="s">
        <v>563</v>
      </c>
      <c r="H11" s="28"/>
      <c r="I11" s="28"/>
      <c r="J11" s="28"/>
    </row>
    <row r="12" spans="1:10" ht="36">
      <c r="A12" s="26" t="s">
        <v>470</v>
      </c>
      <c r="B12" s="22" t="s">
        <v>471</v>
      </c>
      <c r="C12" s="22" t="s">
        <v>472</v>
      </c>
      <c r="D12" s="22" t="s">
        <v>473</v>
      </c>
      <c r="E12" s="22"/>
      <c r="F12" s="22" t="s">
        <v>474</v>
      </c>
      <c r="G12" s="22" t="s">
        <v>475</v>
      </c>
      <c r="H12" s="22" t="s">
        <v>456</v>
      </c>
      <c r="I12" s="22" t="s">
        <v>458</v>
      </c>
      <c r="J12" s="22" t="s">
        <v>476</v>
      </c>
    </row>
    <row r="13" spans="1:10" ht="24">
      <c r="A13" s="27"/>
      <c r="B13" s="22" t="s">
        <v>477</v>
      </c>
      <c r="C13" s="22" t="s">
        <v>478</v>
      </c>
      <c r="D13" s="28" t="s">
        <v>487</v>
      </c>
      <c r="E13" s="28"/>
      <c r="F13" s="22">
        <v>50</v>
      </c>
      <c r="G13" s="22">
        <v>50</v>
      </c>
      <c r="H13" s="22">
        <v>20</v>
      </c>
      <c r="I13" s="22">
        <v>20</v>
      </c>
      <c r="J13" s="22"/>
    </row>
    <row r="14" spans="1:10" ht="27.75" customHeight="1">
      <c r="A14" s="27"/>
      <c r="B14" s="22"/>
      <c r="C14" s="22" t="s">
        <v>481</v>
      </c>
      <c r="D14" s="28" t="s">
        <v>564</v>
      </c>
      <c r="E14" s="28"/>
      <c r="F14" s="32">
        <v>0.85</v>
      </c>
      <c r="G14" s="33">
        <v>0.934</v>
      </c>
      <c r="H14" s="22">
        <v>5</v>
      </c>
      <c r="I14" s="22">
        <v>5</v>
      </c>
      <c r="J14" s="22"/>
    </row>
    <row r="15" spans="1:10" ht="27" customHeight="1">
      <c r="A15" s="27"/>
      <c r="B15" s="22"/>
      <c r="C15" s="22"/>
      <c r="D15" s="23" t="s">
        <v>565</v>
      </c>
      <c r="E15" s="25"/>
      <c r="F15" s="32">
        <v>0.95</v>
      </c>
      <c r="G15" s="33">
        <v>0.999</v>
      </c>
      <c r="H15" s="22">
        <v>5</v>
      </c>
      <c r="I15" s="22">
        <v>5</v>
      </c>
      <c r="J15" s="22"/>
    </row>
    <row r="16" spans="1:10" ht="24.75" customHeight="1">
      <c r="A16" s="27"/>
      <c r="B16" s="22"/>
      <c r="C16" s="22"/>
      <c r="D16" s="28" t="s">
        <v>566</v>
      </c>
      <c r="E16" s="28"/>
      <c r="F16" s="32">
        <v>0.95</v>
      </c>
      <c r="G16" s="34">
        <v>0.95</v>
      </c>
      <c r="H16" s="22">
        <v>5</v>
      </c>
      <c r="I16" s="22">
        <v>5</v>
      </c>
      <c r="J16" s="22"/>
    </row>
    <row r="17" spans="1:10" ht="30" customHeight="1">
      <c r="A17" s="27"/>
      <c r="B17" s="22"/>
      <c r="C17" s="22"/>
      <c r="D17" s="28" t="s">
        <v>567</v>
      </c>
      <c r="E17" s="28"/>
      <c r="F17" s="32">
        <v>0.95</v>
      </c>
      <c r="G17" s="33">
        <v>0.991</v>
      </c>
      <c r="H17" s="22">
        <v>5</v>
      </c>
      <c r="I17" s="22">
        <v>5</v>
      </c>
      <c r="J17" s="22"/>
    </row>
    <row r="18" spans="1:10" ht="24">
      <c r="A18" s="27"/>
      <c r="B18" s="22"/>
      <c r="C18" s="22" t="s">
        <v>484</v>
      </c>
      <c r="D18" s="28" t="s">
        <v>509</v>
      </c>
      <c r="E18" s="28"/>
      <c r="F18" s="32">
        <v>1</v>
      </c>
      <c r="G18" s="34">
        <v>1</v>
      </c>
      <c r="H18" s="22">
        <v>5</v>
      </c>
      <c r="I18" s="22">
        <v>5</v>
      </c>
      <c r="J18" s="22"/>
    </row>
    <row r="19" spans="1:10" ht="24">
      <c r="A19" s="27"/>
      <c r="B19" s="22"/>
      <c r="C19" s="22" t="s">
        <v>486</v>
      </c>
      <c r="D19" s="28" t="s">
        <v>568</v>
      </c>
      <c r="E19" s="28"/>
      <c r="F19" s="22" t="s">
        <v>569</v>
      </c>
      <c r="G19" s="22" t="s">
        <v>569</v>
      </c>
      <c r="H19" s="22">
        <v>5</v>
      </c>
      <c r="I19" s="22">
        <v>5</v>
      </c>
      <c r="J19" s="22"/>
    </row>
    <row r="20" spans="1:10" ht="36">
      <c r="A20" s="27"/>
      <c r="B20" s="22" t="s">
        <v>488</v>
      </c>
      <c r="C20" s="22" t="s">
        <v>511</v>
      </c>
      <c r="D20" s="28" t="s">
        <v>570</v>
      </c>
      <c r="E20" s="28"/>
      <c r="F20" s="22" t="s">
        <v>571</v>
      </c>
      <c r="G20" s="22" t="s">
        <v>572</v>
      </c>
      <c r="H20" s="22">
        <v>10</v>
      </c>
      <c r="I20" s="22">
        <v>10</v>
      </c>
      <c r="J20" s="22"/>
    </row>
    <row r="21" spans="1:10" ht="36">
      <c r="A21" s="27"/>
      <c r="B21" s="22"/>
      <c r="C21" s="22" t="s">
        <v>489</v>
      </c>
      <c r="D21" s="28" t="s">
        <v>573</v>
      </c>
      <c r="E21" s="28"/>
      <c r="F21" s="22" t="s">
        <v>574</v>
      </c>
      <c r="G21" s="22" t="s">
        <v>515</v>
      </c>
      <c r="H21" s="22">
        <v>10</v>
      </c>
      <c r="I21" s="22">
        <v>8</v>
      </c>
      <c r="J21" s="22"/>
    </row>
    <row r="22" spans="1:10" ht="36">
      <c r="A22" s="27"/>
      <c r="B22" s="22"/>
      <c r="C22" s="22" t="s">
        <v>516</v>
      </c>
      <c r="D22" s="28" t="s">
        <v>575</v>
      </c>
      <c r="E22" s="28"/>
      <c r="F22" s="22" t="s">
        <v>576</v>
      </c>
      <c r="G22" s="22">
        <v>0</v>
      </c>
      <c r="H22" s="22">
        <v>5</v>
      </c>
      <c r="I22" s="22">
        <v>5</v>
      </c>
      <c r="J22" s="22"/>
    </row>
    <row r="23" spans="1:10" ht="36">
      <c r="A23" s="27"/>
      <c r="B23" s="22"/>
      <c r="C23" s="22" t="s">
        <v>492</v>
      </c>
      <c r="D23" s="28" t="s">
        <v>537</v>
      </c>
      <c r="E23" s="28"/>
      <c r="F23" s="32">
        <v>0.85</v>
      </c>
      <c r="G23" s="35">
        <v>0.934</v>
      </c>
      <c r="H23" s="22">
        <v>5</v>
      </c>
      <c r="I23" s="22">
        <v>5</v>
      </c>
      <c r="J23" s="22"/>
    </row>
    <row r="24" spans="1:10" ht="48">
      <c r="A24" s="27"/>
      <c r="B24" s="22" t="s">
        <v>495</v>
      </c>
      <c r="C24" s="22" t="s">
        <v>496</v>
      </c>
      <c r="D24" s="28" t="s">
        <v>577</v>
      </c>
      <c r="E24" s="28"/>
      <c r="F24" s="32">
        <v>0.85</v>
      </c>
      <c r="G24" s="32">
        <v>0.9</v>
      </c>
      <c r="H24" s="22">
        <v>10</v>
      </c>
      <c r="I24" s="22">
        <v>8</v>
      </c>
      <c r="J24" s="22"/>
    </row>
    <row r="25" spans="1:10" ht="12">
      <c r="A25" s="22" t="s">
        <v>523</v>
      </c>
      <c r="B25" s="22"/>
      <c r="C25" s="22"/>
      <c r="D25" s="22"/>
      <c r="E25" s="22"/>
      <c r="F25" s="22"/>
      <c r="G25" s="22"/>
      <c r="H25" s="22"/>
      <c r="I25" s="22">
        <v>100</v>
      </c>
      <c r="J25" s="22"/>
    </row>
    <row r="26" spans="1:10" ht="12">
      <c r="A26" s="28" t="s">
        <v>499</v>
      </c>
      <c r="B26" s="28"/>
      <c r="C26" s="28"/>
      <c r="D26" s="28"/>
      <c r="E26" s="28"/>
      <c r="F26" s="28"/>
      <c r="G26" s="28"/>
      <c r="H26" s="28"/>
      <c r="I26" s="28"/>
      <c r="J26" s="28"/>
    </row>
    <row r="27" spans="1:10" ht="12">
      <c r="A27" s="20"/>
      <c r="B27" s="20"/>
      <c r="C27" s="20"/>
      <c r="D27" s="20"/>
      <c r="E27" s="20"/>
      <c r="F27" s="20"/>
      <c r="G27" s="20"/>
      <c r="H27" s="20"/>
      <c r="I27" s="20"/>
      <c r="J27" s="20"/>
    </row>
  </sheetData>
  <sheetProtection/>
  <mergeCells count="37">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D22:E22"/>
    <mergeCell ref="D23:E23"/>
    <mergeCell ref="D24:E24"/>
    <mergeCell ref="A25:H25"/>
    <mergeCell ref="A26:J26"/>
    <mergeCell ref="A10:A11"/>
    <mergeCell ref="A12:A24"/>
    <mergeCell ref="B13:B19"/>
    <mergeCell ref="B20:B23"/>
    <mergeCell ref="C14:C17"/>
    <mergeCell ref="A6:B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3"/>
  <sheetViews>
    <sheetView zoomScaleSheetLayoutView="100" workbookViewId="0" topLeftCell="A1">
      <selection activeCell="Q17" sqref="Q17"/>
    </sheetView>
  </sheetViews>
  <sheetFormatPr defaultColWidth="9.33203125" defaultRowHeight="11.25"/>
  <cols>
    <col min="3" max="3" width="10.66015625" style="0" customWidth="1"/>
    <col min="5" max="5" width="11" style="0" customWidth="1"/>
    <col min="6" max="6" width="12" style="0" customWidth="1"/>
    <col min="7" max="7" width="10.83203125" style="0" customWidth="1"/>
  </cols>
  <sheetData>
    <row r="1" spans="1:10" ht="12">
      <c r="A1" s="19" t="s">
        <v>445</v>
      </c>
      <c r="B1" s="19"/>
      <c r="C1" s="20"/>
      <c r="D1" s="20"/>
      <c r="E1" s="20"/>
      <c r="F1" s="20"/>
      <c r="G1" s="20"/>
      <c r="H1" s="20"/>
      <c r="I1" s="20"/>
      <c r="J1" s="20"/>
    </row>
    <row r="2" spans="1:10" ht="20.25">
      <c r="A2" s="21" t="s">
        <v>446</v>
      </c>
      <c r="B2" s="21"/>
      <c r="C2" s="21"/>
      <c r="D2" s="21"/>
      <c r="E2" s="21"/>
      <c r="F2" s="21"/>
      <c r="G2" s="21"/>
      <c r="H2" s="21"/>
      <c r="I2" s="21"/>
      <c r="J2" s="21"/>
    </row>
    <row r="3" spans="1:10" ht="12">
      <c r="A3" s="20" t="s">
        <v>447</v>
      </c>
      <c r="B3" s="20"/>
      <c r="C3" s="20"/>
      <c r="D3" s="20"/>
      <c r="E3" s="20"/>
      <c r="F3" s="20"/>
      <c r="G3" s="20"/>
      <c r="H3" s="20"/>
      <c r="I3" s="20"/>
      <c r="J3" s="20"/>
    </row>
    <row r="4" spans="1:10" ht="21" customHeight="1">
      <c r="A4" s="22" t="s">
        <v>314</v>
      </c>
      <c r="B4" s="22"/>
      <c r="C4" s="22" t="s">
        <v>578</v>
      </c>
      <c r="D4" s="22"/>
      <c r="E4" s="22"/>
      <c r="F4" s="22"/>
      <c r="G4" s="22"/>
      <c r="H4" s="22"/>
      <c r="I4" s="22"/>
      <c r="J4" s="22"/>
    </row>
    <row r="5" spans="1:10" ht="18" customHeight="1">
      <c r="A5" s="22" t="s">
        <v>449</v>
      </c>
      <c r="B5" s="22"/>
      <c r="C5" s="22" t="s">
        <v>579</v>
      </c>
      <c r="D5" s="22"/>
      <c r="E5" s="22"/>
      <c r="F5" s="22"/>
      <c r="G5" s="22" t="s">
        <v>451</v>
      </c>
      <c r="H5" s="22" t="s">
        <v>580</v>
      </c>
      <c r="I5" s="22"/>
      <c r="J5" s="22"/>
    </row>
    <row r="6" spans="1:10" ht="24">
      <c r="A6" s="22" t="s">
        <v>452</v>
      </c>
      <c r="B6" s="22"/>
      <c r="C6" s="22"/>
      <c r="D6" s="22"/>
      <c r="E6" s="22" t="s">
        <v>453</v>
      </c>
      <c r="F6" s="22" t="s">
        <v>454</v>
      </c>
      <c r="G6" s="22" t="s">
        <v>455</v>
      </c>
      <c r="H6" s="22" t="s">
        <v>456</v>
      </c>
      <c r="I6" s="22" t="s">
        <v>457</v>
      </c>
      <c r="J6" s="22" t="s">
        <v>458</v>
      </c>
    </row>
    <row r="7" spans="1:10" ht="21" customHeight="1">
      <c r="A7" s="22"/>
      <c r="B7" s="22"/>
      <c r="C7" s="22" t="s">
        <v>459</v>
      </c>
      <c r="D7" s="22"/>
      <c r="E7" s="22">
        <v>100</v>
      </c>
      <c r="F7" s="22"/>
      <c r="G7" s="22">
        <v>100</v>
      </c>
      <c r="H7" s="22">
        <v>10</v>
      </c>
      <c r="I7" s="32">
        <v>1</v>
      </c>
      <c r="J7" s="22">
        <v>10</v>
      </c>
    </row>
    <row r="8" spans="1:10" ht="19.5" customHeight="1">
      <c r="A8" s="22"/>
      <c r="B8" s="22"/>
      <c r="C8" s="22" t="s">
        <v>461</v>
      </c>
      <c r="D8" s="22"/>
      <c r="E8" s="22">
        <v>100</v>
      </c>
      <c r="F8" s="22"/>
      <c r="G8" s="22">
        <v>100</v>
      </c>
      <c r="H8" s="22" t="s">
        <v>463</v>
      </c>
      <c r="I8" s="22"/>
      <c r="J8" s="22" t="s">
        <v>463</v>
      </c>
    </row>
    <row r="9" spans="1:10" ht="19.5" customHeight="1">
      <c r="A9" s="22"/>
      <c r="B9" s="22"/>
      <c r="C9" s="22" t="s">
        <v>464</v>
      </c>
      <c r="D9" s="22"/>
      <c r="E9" s="22"/>
      <c r="F9" s="22"/>
      <c r="G9" s="22"/>
      <c r="H9" s="22" t="s">
        <v>463</v>
      </c>
      <c r="I9" s="22"/>
      <c r="J9" s="22" t="s">
        <v>463</v>
      </c>
    </row>
    <row r="10" spans="1:10" ht="12">
      <c r="A10" s="22" t="s">
        <v>466</v>
      </c>
      <c r="B10" s="22" t="s">
        <v>467</v>
      </c>
      <c r="C10" s="22"/>
      <c r="D10" s="22"/>
      <c r="E10" s="22"/>
      <c r="F10" s="22"/>
      <c r="G10" s="22" t="s">
        <v>468</v>
      </c>
      <c r="H10" s="22"/>
      <c r="I10" s="22"/>
      <c r="J10" s="22"/>
    </row>
    <row r="11" spans="1:10" ht="66" customHeight="1">
      <c r="A11" s="22"/>
      <c r="B11" s="23" t="s">
        <v>581</v>
      </c>
      <c r="C11" s="24"/>
      <c r="D11" s="24"/>
      <c r="E11" s="24"/>
      <c r="F11" s="25"/>
      <c r="G11" s="23" t="s">
        <v>581</v>
      </c>
      <c r="H11" s="24"/>
      <c r="I11" s="24"/>
      <c r="J11" s="25"/>
    </row>
    <row r="12" spans="1:10" ht="36">
      <c r="A12" s="26" t="s">
        <v>470</v>
      </c>
      <c r="B12" s="22" t="s">
        <v>471</v>
      </c>
      <c r="C12" s="22" t="s">
        <v>472</v>
      </c>
      <c r="D12" s="22" t="s">
        <v>473</v>
      </c>
      <c r="E12" s="22"/>
      <c r="F12" s="22" t="s">
        <v>474</v>
      </c>
      <c r="G12" s="22" t="s">
        <v>475</v>
      </c>
      <c r="H12" s="22" t="s">
        <v>456</v>
      </c>
      <c r="I12" s="22" t="s">
        <v>458</v>
      </c>
      <c r="J12" s="22" t="s">
        <v>476</v>
      </c>
    </row>
    <row r="13" spans="1:10" ht="12">
      <c r="A13" s="27"/>
      <c r="B13" s="22" t="s">
        <v>477</v>
      </c>
      <c r="C13" s="22" t="s">
        <v>478</v>
      </c>
      <c r="D13" s="28" t="s">
        <v>582</v>
      </c>
      <c r="E13" s="28"/>
      <c r="F13" s="22" t="s">
        <v>583</v>
      </c>
      <c r="G13" s="22" t="s">
        <v>583</v>
      </c>
      <c r="H13" s="22"/>
      <c r="I13" s="22">
        <v>10</v>
      </c>
      <c r="J13" s="22"/>
    </row>
    <row r="14" spans="1:10" ht="12">
      <c r="A14" s="27"/>
      <c r="B14" s="22"/>
      <c r="C14" s="22" t="s">
        <v>481</v>
      </c>
      <c r="D14" s="28" t="s">
        <v>584</v>
      </c>
      <c r="E14" s="28"/>
      <c r="F14" s="22" t="s">
        <v>585</v>
      </c>
      <c r="G14" s="22" t="s">
        <v>585</v>
      </c>
      <c r="H14" s="22"/>
      <c r="I14" s="22">
        <v>8</v>
      </c>
      <c r="J14" s="22"/>
    </row>
    <row r="15" spans="1:10" ht="12">
      <c r="A15" s="27"/>
      <c r="B15" s="22"/>
      <c r="C15" s="22" t="s">
        <v>484</v>
      </c>
      <c r="D15" s="28" t="s">
        <v>586</v>
      </c>
      <c r="E15" s="28"/>
      <c r="F15" s="29">
        <v>100</v>
      </c>
      <c r="G15" s="22">
        <v>100</v>
      </c>
      <c r="H15" s="22"/>
      <c r="I15" s="22">
        <v>10</v>
      </c>
      <c r="J15" s="22"/>
    </row>
    <row r="16" spans="1:10" ht="12">
      <c r="A16" s="27"/>
      <c r="B16" s="22"/>
      <c r="C16" s="22" t="s">
        <v>486</v>
      </c>
      <c r="D16" s="28" t="s">
        <v>587</v>
      </c>
      <c r="E16" s="28"/>
      <c r="F16" s="22">
        <v>100</v>
      </c>
      <c r="G16" s="22">
        <v>100</v>
      </c>
      <c r="H16" s="22"/>
      <c r="I16" s="22">
        <v>20</v>
      </c>
      <c r="J16" s="22"/>
    </row>
    <row r="17" spans="1:10" ht="24">
      <c r="A17" s="27"/>
      <c r="B17" s="22" t="s">
        <v>488</v>
      </c>
      <c r="C17" s="22" t="s">
        <v>511</v>
      </c>
      <c r="D17" s="28" t="s">
        <v>588</v>
      </c>
      <c r="E17" s="28"/>
      <c r="F17" s="30" t="s">
        <v>588</v>
      </c>
      <c r="G17" s="30" t="s">
        <v>588</v>
      </c>
      <c r="H17" s="22"/>
      <c r="I17" s="22">
        <v>7</v>
      </c>
      <c r="J17" s="22"/>
    </row>
    <row r="18" spans="1:10" ht="24">
      <c r="A18" s="27"/>
      <c r="B18" s="22"/>
      <c r="C18" s="22" t="s">
        <v>489</v>
      </c>
      <c r="D18" s="28" t="s">
        <v>589</v>
      </c>
      <c r="E18" s="28"/>
      <c r="F18" s="22" t="s">
        <v>590</v>
      </c>
      <c r="G18" s="22" t="s">
        <v>590</v>
      </c>
      <c r="H18" s="22"/>
      <c r="I18" s="22">
        <v>7</v>
      </c>
      <c r="J18" s="22"/>
    </row>
    <row r="19" spans="1:10" ht="24">
      <c r="A19" s="27"/>
      <c r="B19" s="22"/>
      <c r="C19" s="22" t="s">
        <v>516</v>
      </c>
      <c r="D19" s="23" t="s">
        <v>591</v>
      </c>
      <c r="E19" s="25"/>
      <c r="F19" s="22" t="s">
        <v>574</v>
      </c>
      <c r="G19" s="22" t="s">
        <v>574</v>
      </c>
      <c r="H19" s="22"/>
      <c r="I19" s="22">
        <v>7</v>
      </c>
      <c r="J19" s="22"/>
    </row>
    <row r="20" spans="1:10" ht="36">
      <c r="A20" s="27"/>
      <c r="B20" s="22"/>
      <c r="C20" s="22" t="s">
        <v>492</v>
      </c>
      <c r="D20" s="28" t="s">
        <v>592</v>
      </c>
      <c r="E20" s="28"/>
      <c r="F20" s="22" t="s">
        <v>593</v>
      </c>
      <c r="G20" s="22" t="s">
        <v>593</v>
      </c>
      <c r="H20" s="22"/>
      <c r="I20" s="22">
        <v>7</v>
      </c>
      <c r="J20" s="22"/>
    </row>
    <row r="21" spans="1:10" ht="39" customHeight="1">
      <c r="A21" s="27"/>
      <c r="B21" s="22" t="s">
        <v>495</v>
      </c>
      <c r="C21" s="22" t="s">
        <v>496</v>
      </c>
      <c r="D21" s="28" t="s">
        <v>521</v>
      </c>
      <c r="E21" s="28"/>
      <c r="F21" s="22">
        <v>90</v>
      </c>
      <c r="G21" s="22">
        <v>90</v>
      </c>
      <c r="H21" s="22"/>
      <c r="I21" s="22">
        <v>8</v>
      </c>
      <c r="J21" s="22"/>
    </row>
    <row r="22" spans="1:10" ht="12">
      <c r="A22" s="22" t="s">
        <v>523</v>
      </c>
      <c r="B22" s="22"/>
      <c r="C22" s="22"/>
      <c r="D22" s="22"/>
      <c r="E22" s="22"/>
      <c r="F22" s="22"/>
      <c r="G22" s="22"/>
      <c r="H22" s="22"/>
      <c r="I22" s="22">
        <v>94</v>
      </c>
      <c r="J22" s="22"/>
    </row>
    <row r="23" spans="1:10" ht="12">
      <c r="A23" s="28" t="s">
        <v>499</v>
      </c>
      <c r="B23" s="28"/>
      <c r="C23" s="28"/>
      <c r="D23" s="28"/>
      <c r="E23" s="28"/>
      <c r="F23" s="28"/>
      <c r="G23" s="28"/>
      <c r="H23" s="28"/>
      <c r="I23" s="28"/>
      <c r="J23" s="28"/>
    </row>
  </sheetData>
  <sheetProtection/>
  <mergeCells count="33">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6"/>
    <mergeCell ref="B17:B20"/>
    <mergeCell ref="A6:B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3"/>
  <sheetViews>
    <sheetView zoomScaleSheetLayoutView="100" workbookViewId="0" topLeftCell="A1">
      <selection activeCell="N20" sqref="N20"/>
    </sheetView>
  </sheetViews>
  <sheetFormatPr defaultColWidth="9.33203125" defaultRowHeight="11.25"/>
  <cols>
    <col min="3" max="3" width="11.33203125" style="0" customWidth="1"/>
    <col min="5" max="5" width="11" style="0" customWidth="1"/>
    <col min="6" max="6" width="10.16015625" style="0" customWidth="1"/>
    <col min="7" max="7" width="11" style="0" customWidth="1"/>
    <col min="8" max="8" width="10.83203125" style="0" customWidth="1"/>
  </cols>
  <sheetData>
    <row r="1" spans="1:10" ht="12">
      <c r="A1" s="19" t="s">
        <v>445</v>
      </c>
      <c r="B1" s="19"/>
      <c r="C1" s="20"/>
      <c r="D1" s="20"/>
      <c r="E1" s="20"/>
      <c r="F1" s="20"/>
      <c r="G1" s="20"/>
      <c r="H1" s="20"/>
      <c r="I1" s="20"/>
      <c r="J1" s="20"/>
    </row>
    <row r="2" spans="1:10" ht="20.25">
      <c r="A2" s="21" t="s">
        <v>446</v>
      </c>
      <c r="B2" s="21"/>
      <c r="C2" s="21"/>
      <c r="D2" s="21"/>
      <c r="E2" s="21"/>
      <c r="F2" s="21"/>
      <c r="G2" s="21"/>
      <c r="H2" s="21"/>
      <c r="I2" s="21"/>
      <c r="J2" s="21"/>
    </row>
    <row r="3" spans="1:10" ht="12">
      <c r="A3" s="20" t="s">
        <v>447</v>
      </c>
      <c r="B3" s="20"/>
      <c r="C3" s="20"/>
      <c r="D3" s="20"/>
      <c r="E3" s="20"/>
      <c r="F3" s="20"/>
      <c r="G3" s="20"/>
      <c r="H3" s="20"/>
      <c r="I3" s="20"/>
      <c r="J3" s="20"/>
    </row>
    <row r="4" spans="1:10" ht="18" customHeight="1">
      <c r="A4" s="22" t="s">
        <v>314</v>
      </c>
      <c r="B4" s="22"/>
      <c r="C4" s="22" t="s">
        <v>594</v>
      </c>
      <c r="D4" s="22"/>
      <c r="E4" s="22"/>
      <c r="F4" s="22"/>
      <c r="G4" s="22"/>
      <c r="H4" s="22"/>
      <c r="I4" s="22"/>
      <c r="J4" s="22"/>
    </row>
    <row r="5" spans="1:10" ht="18" customHeight="1">
      <c r="A5" s="22" t="s">
        <v>449</v>
      </c>
      <c r="B5" s="22"/>
      <c r="C5" s="22" t="s">
        <v>579</v>
      </c>
      <c r="D5" s="22"/>
      <c r="E5" s="22"/>
      <c r="F5" s="22"/>
      <c r="G5" s="22" t="s">
        <v>451</v>
      </c>
      <c r="H5" s="22" t="s">
        <v>580</v>
      </c>
      <c r="I5" s="22"/>
      <c r="J5" s="22"/>
    </row>
    <row r="6" spans="1:10" ht="24">
      <c r="A6" s="22" t="s">
        <v>452</v>
      </c>
      <c r="B6" s="22"/>
      <c r="C6" s="22"/>
      <c r="D6" s="22"/>
      <c r="E6" s="22" t="s">
        <v>453</v>
      </c>
      <c r="F6" s="22" t="s">
        <v>454</v>
      </c>
      <c r="G6" s="22" t="s">
        <v>455</v>
      </c>
      <c r="H6" s="22" t="s">
        <v>456</v>
      </c>
      <c r="I6" s="22" t="s">
        <v>457</v>
      </c>
      <c r="J6" s="22" t="s">
        <v>458</v>
      </c>
    </row>
    <row r="7" spans="1:10" ht="18" customHeight="1">
      <c r="A7" s="22"/>
      <c r="B7" s="22"/>
      <c r="C7" s="22" t="s">
        <v>459</v>
      </c>
      <c r="D7" s="22"/>
      <c r="E7" s="22">
        <v>200</v>
      </c>
      <c r="F7" s="22"/>
      <c r="G7" s="22">
        <v>200</v>
      </c>
      <c r="H7" s="22">
        <v>10</v>
      </c>
      <c r="I7" s="32">
        <v>1</v>
      </c>
      <c r="J7" s="22">
        <v>10</v>
      </c>
    </row>
    <row r="8" spans="1:10" ht="21" customHeight="1">
      <c r="A8" s="22"/>
      <c r="B8" s="22"/>
      <c r="C8" s="22" t="s">
        <v>461</v>
      </c>
      <c r="D8" s="22"/>
      <c r="E8" s="22">
        <v>200</v>
      </c>
      <c r="F8" s="22"/>
      <c r="G8" s="22">
        <v>200</v>
      </c>
      <c r="H8" s="22" t="s">
        <v>463</v>
      </c>
      <c r="I8" s="22"/>
      <c r="J8" s="22" t="s">
        <v>463</v>
      </c>
    </row>
    <row r="9" spans="1:10" ht="22.5" customHeight="1">
      <c r="A9" s="22"/>
      <c r="B9" s="22"/>
      <c r="C9" s="22" t="s">
        <v>464</v>
      </c>
      <c r="D9" s="22"/>
      <c r="E9" s="22"/>
      <c r="F9" s="22"/>
      <c r="G9" s="22"/>
      <c r="H9" s="22" t="s">
        <v>463</v>
      </c>
      <c r="I9" s="22"/>
      <c r="J9" s="22" t="s">
        <v>463</v>
      </c>
    </row>
    <row r="10" spans="1:10" ht="24" customHeight="1">
      <c r="A10" s="22" t="s">
        <v>466</v>
      </c>
      <c r="B10" s="22" t="s">
        <v>467</v>
      </c>
      <c r="C10" s="22"/>
      <c r="D10" s="22"/>
      <c r="E10" s="22"/>
      <c r="F10" s="22"/>
      <c r="G10" s="22" t="s">
        <v>468</v>
      </c>
      <c r="H10" s="22"/>
      <c r="I10" s="22"/>
      <c r="J10" s="22"/>
    </row>
    <row r="11" spans="1:10" ht="45" customHeight="1">
      <c r="A11" s="22"/>
      <c r="B11" s="23" t="s">
        <v>595</v>
      </c>
      <c r="C11" s="24"/>
      <c r="D11" s="24"/>
      <c r="E11" s="24"/>
      <c r="F11" s="25"/>
      <c r="G11" s="23" t="s">
        <v>595</v>
      </c>
      <c r="H11" s="24"/>
      <c r="I11" s="24"/>
      <c r="J11" s="25"/>
    </row>
    <row r="12" spans="1:10" ht="36">
      <c r="A12" s="26" t="s">
        <v>470</v>
      </c>
      <c r="B12" s="22" t="s">
        <v>471</v>
      </c>
      <c r="C12" s="22" t="s">
        <v>472</v>
      </c>
      <c r="D12" s="22" t="s">
        <v>473</v>
      </c>
      <c r="E12" s="22"/>
      <c r="F12" s="22" t="s">
        <v>474</v>
      </c>
      <c r="G12" s="22" t="s">
        <v>475</v>
      </c>
      <c r="H12" s="22" t="s">
        <v>456</v>
      </c>
      <c r="I12" s="22" t="s">
        <v>458</v>
      </c>
      <c r="J12" s="22" t="s">
        <v>476</v>
      </c>
    </row>
    <row r="13" spans="1:10" ht="12">
      <c r="A13" s="27"/>
      <c r="B13" s="22" t="s">
        <v>477</v>
      </c>
      <c r="C13" s="22" t="s">
        <v>478</v>
      </c>
      <c r="D13" s="28" t="s">
        <v>596</v>
      </c>
      <c r="E13" s="28"/>
      <c r="F13" s="22" t="s">
        <v>597</v>
      </c>
      <c r="G13" s="22" t="s">
        <v>597</v>
      </c>
      <c r="H13" s="22">
        <v>10</v>
      </c>
      <c r="I13" s="22">
        <v>10</v>
      </c>
      <c r="J13" s="22"/>
    </row>
    <row r="14" spans="1:10" ht="12">
      <c r="A14" s="27"/>
      <c r="B14" s="22"/>
      <c r="C14" s="22" t="s">
        <v>481</v>
      </c>
      <c r="D14" s="28" t="s">
        <v>598</v>
      </c>
      <c r="E14" s="28"/>
      <c r="F14" s="22" t="s">
        <v>585</v>
      </c>
      <c r="G14" s="22" t="s">
        <v>585</v>
      </c>
      <c r="H14" s="22">
        <v>10</v>
      </c>
      <c r="I14" s="22">
        <v>10</v>
      </c>
      <c r="J14" s="22"/>
    </row>
    <row r="15" spans="1:10" ht="12">
      <c r="A15" s="27"/>
      <c r="B15" s="22"/>
      <c r="C15" s="22" t="s">
        <v>484</v>
      </c>
      <c r="D15" s="28" t="s">
        <v>586</v>
      </c>
      <c r="E15" s="28"/>
      <c r="F15" s="29">
        <v>200</v>
      </c>
      <c r="G15" s="22">
        <v>200</v>
      </c>
      <c r="H15" s="22">
        <v>10</v>
      </c>
      <c r="I15" s="22">
        <v>10</v>
      </c>
      <c r="J15" s="22"/>
    </row>
    <row r="16" spans="1:10" ht="12">
      <c r="A16" s="27"/>
      <c r="B16" s="22"/>
      <c r="C16" s="22" t="s">
        <v>486</v>
      </c>
      <c r="D16" s="28" t="s">
        <v>587</v>
      </c>
      <c r="E16" s="28"/>
      <c r="F16" s="22">
        <v>200</v>
      </c>
      <c r="G16" s="22">
        <v>200</v>
      </c>
      <c r="H16" s="22">
        <v>20</v>
      </c>
      <c r="I16" s="22">
        <v>20</v>
      </c>
      <c r="J16" s="22"/>
    </row>
    <row r="17" spans="1:10" ht="24">
      <c r="A17" s="27"/>
      <c r="B17" s="22" t="s">
        <v>488</v>
      </c>
      <c r="C17" s="22" t="s">
        <v>511</v>
      </c>
      <c r="D17" s="28" t="s">
        <v>599</v>
      </c>
      <c r="E17" s="28"/>
      <c r="F17" s="30" t="s">
        <v>599</v>
      </c>
      <c r="G17" s="31" t="s">
        <v>599</v>
      </c>
      <c r="H17" s="22">
        <v>10</v>
      </c>
      <c r="I17" s="22">
        <v>7</v>
      </c>
      <c r="J17" s="22"/>
    </row>
    <row r="18" spans="1:10" ht="24">
      <c r="A18" s="27"/>
      <c r="B18" s="22"/>
      <c r="C18" s="22" t="s">
        <v>489</v>
      </c>
      <c r="D18" s="28" t="s">
        <v>589</v>
      </c>
      <c r="E18" s="28"/>
      <c r="F18" s="22" t="s">
        <v>590</v>
      </c>
      <c r="G18" s="22" t="s">
        <v>590</v>
      </c>
      <c r="H18" s="22">
        <v>5</v>
      </c>
      <c r="I18" s="22">
        <v>5</v>
      </c>
      <c r="J18" s="22"/>
    </row>
    <row r="19" spans="1:10" ht="24">
      <c r="A19" s="27"/>
      <c r="B19" s="22"/>
      <c r="C19" s="22" t="s">
        <v>516</v>
      </c>
      <c r="D19" s="23" t="s">
        <v>600</v>
      </c>
      <c r="E19" s="25"/>
      <c r="F19" s="22" t="s">
        <v>574</v>
      </c>
      <c r="G19" s="22" t="s">
        <v>574</v>
      </c>
      <c r="H19" s="22">
        <v>5</v>
      </c>
      <c r="I19" s="22">
        <v>4</v>
      </c>
      <c r="J19" s="22"/>
    </row>
    <row r="20" spans="1:10" ht="36">
      <c r="A20" s="27"/>
      <c r="B20" s="22"/>
      <c r="C20" s="22" t="s">
        <v>492</v>
      </c>
      <c r="D20" s="28" t="s">
        <v>592</v>
      </c>
      <c r="E20" s="28"/>
      <c r="F20" s="22" t="s">
        <v>593</v>
      </c>
      <c r="G20" s="22" t="s">
        <v>593</v>
      </c>
      <c r="H20" s="22">
        <v>10</v>
      </c>
      <c r="I20" s="22">
        <v>7</v>
      </c>
      <c r="J20" s="22"/>
    </row>
    <row r="21" spans="1:10" ht="36">
      <c r="A21" s="27"/>
      <c r="B21" s="22" t="s">
        <v>495</v>
      </c>
      <c r="C21" s="22" t="s">
        <v>496</v>
      </c>
      <c r="D21" s="28" t="s">
        <v>521</v>
      </c>
      <c r="E21" s="28"/>
      <c r="F21" s="22">
        <v>90</v>
      </c>
      <c r="G21" s="22">
        <v>90</v>
      </c>
      <c r="H21" s="22">
        <v>10</v>
      </c>
      <c r="I21" s="22">
        <v>8</v>
      </c>
      <c r="J21" s="22"/>
    </row>
    <row r="22" spans="1:10" ht="21" customHeight="1">
      <c r="A22" s="22" t="s">
        <v>523</v>
      </c>
      <c r="B22" s="22"/>
      <c r="C22" s="22"/>
      <c r="D22" s="22"/>
      <c r="E22" s="22"/>
      <c r="F22" s="22"/>
      <c r="G22" s="22"/>
      <c r="H22" s="22"/>
      <c r="I22" s="22">
        <f>SUM(I13:I21)</f>
        <v>81</v>
      </c>
      <c r="J22" s="22"/>
    </row>
    <row r="23" spans="1:10" ht="39" customHeight="1">
      <c r="A23" s="28" t="s">
        <v>499</v>
      </c>
      <c r="B23" s="28"/>
      <c r="C23" s="28"/>
      <c r="D23" s="28"/>
      <c r="E23" s="28"/>
      <c r="F23" s="28"/>
      <c r="G23" s="28"/>
      <c r="H23" s="28"/>
      <c r="I23" s="28"/>
      <c r="J23" s="28"/>
    </row>
  </sheetData>
  <sheetProtection/>
  <mergeCells count="33">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6"/>
    <mergeCell ref="B17:B20"/>
    <mergeCell ref="A6:B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31"/>
  <sheetViews>
    <sheetView zoomScaleSheetLayoutView="100" workbookViewId="0" topLeftCell="A1">
      <selection activeCell="E19" sqref="A12:IV30"/>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41</v>
      </c>
      <c r="B1" s="5"/>
      <c r="C1" s="5"/>
      <c r="D1" s="5"/>
    </row>
    <row r="2" spans="1:8" s="2" customFormat="1" ht="39" customHeight="1">
      <c r="A2" s="6" t="s">
        <v>601</v>
      </c>
      <c r="B2" s="6"/>
      <c r="C2" s="6"/>
      <c r="D2" s="6"/>
      <c r="E2" s="6"/>
      <c r="F2" s="6"/>
      <c r="G2" s="6"/>
      <c r="H2" s="6"/>
    </row>
    <row r="3" spans="1:8" s="2" customFormat="1" ht="33" customHeight="1">
      <c r="A3" s="7" t="s">
        <v>602</v>
      </c>
      <c r="B3" s="7"/>
      <c r="C3" s="7"/>
      <c r="D3" s="7"/>
      <c r="E3" s="7"/>
      <c r="F3" s="7"/>
      <c r="G3" s="7"/>
      <c r="H3" s="7"/>
    </row>
    <row r="4" spans="1:8" s="2" customFormat="1" ht="21.75" customHeight="1">
      <c r="A4" s="7" t="s">
        <v>603</v>
      </c>
      <c r="B4" s="7" t="s">
        <v>604</v>
      </c>
      <c r="C4" s="7"/>
      <c r="D4" s="8" t="s">
        <v>605</v>
      </c>
      <c r="E4" s="8"/>
      <c r="F4" s="8" t="s">
        <v>606</v>
      </c>
      <c r="G4" s="8"/>
      <c r="H4" s="8"/>
    </row>
    <row r="5" spans="1:8" s="2" customFormat="1" ht="15" customHeight="1">
      <c r="A5" s="7"/>
      <c r="B5" s="7"/>
      <c r="C5" s="7"/>
      <c r="D5" s="8"/>
      <c r="E5" s="8"/>
      <c r="F5" s="8" t="s">
        <v>607</v>
      </c>
      <c r="G5" s="8" t="s">
        <v>608</v>
      </c>
      <c r="H5" s="8" t="s">
        <v>609</v>
      </c>
    </row>
    <row r="6" spans="1:8" s="2" customFormat="1" ht="21.75" customHeight="1">
      <c r="A6" s="7"/>
      <c r="B6" s="7" t="s">
        <v>610</v>
      </c>
      <c r="C6" s="7"/>
      <c r="D6" s="7"/>
      <c r="E6" s="7"/>
      <c r="F6" s="9"/>
      <c r="G6" s="9"/>
      <c r="H6" s="9"/>
    </row>
    <row r="7" spans="1:8" s="2" customFormat="1" ht="21.75" customHeight="1">
      <c r="A7" s="7"/>
      <c r="B7" s="7" t="s">
        <v>611</v>
      </c>
      <c r="C7" s="7"/>
      <c r="D7" s="7"/>
      <c r="E7" s="7"/>
      <c r="F7" s="9"/>
      <c r="G7" s="9"/>
      <c r="H7" s="9"/>
    </row>
    <row r="8" spans="1:8" s="2" customFormat="1" ht="21.75" customHeight="1">
      <c r="A8" s="7"/>
      <c r="B8" s="7" t="s">
        <v>612</v>
      </c>
      <c r="C8" s="7"/>
      <c r="D8" s="7"/>
      <c r="E8" s="7"/>
      <c r="F8" s="9"/>
      <c r="G8" s="9"/>
      <c r="H8" s="9"/>
    </row>
    <row r="9" spans="1:8" s="2" customFormat="1" ht="21.75" customHeight="1">
      <c r="A9" s="7"/>
      <c r="B9" s="7" t="s">
        <v>613</v>
      </c>
      <c r="C9" s="7"/>
      <c r="D9" s="7"/>
      <c r="E9" s="7"/>
      <c r="F9" s="9"/>
      <c r="G9" s="9"/>
      <c r="H9" s="9"/>
    </row>
    <row r="10" spans="1:8" s="2" customFormat="1" ht="21.75" customHeight="1">
      <c r="A10" s="7"/>
      <c r="B10" s="7" t="s">
        <v>614</v>
      </c>
      <c r="C10" s="7"/>
      <c r="D10" s="7"/>
      <c r="E10" s="8"/>
      <c r="F10" s="9"/>
      <c r="G10" s="9"/>
      <c r="H10" s="9"/>
    </row>
    <row r="11" spans="1:8" s="2" customFormat="1" ht="60" customHeight="1">
      <c r="A11" s="8" t="s">
        <v>615</v>
      </c>
      <c r="B11" s="10" t="s">
        <v>616</v>
      </c>
      <c r="C11" s="11"/>
      <c r="D11" s="11"/>
      <c r="E11" s="11"/>
      <c r="F11" s="11"/>
      <c r="G11" s="11"/>
      <c r="H11" s="11"/>
    </row>
    <row r="12" spans="1:8" s="2" customFormat="1" ht="21.75" customHeight="1">
      <c r="A12" s="7" t="s">
        <v>617</v>
      </c>
      <c r="B12" s="8" t="s">
        <v>471</v>
      </c>
      <c r="C12" s="8" t="s">
        <v>472</v>
      </c>
      <c r="D12" s="8"/>
      <c r="E12" s="8" t="s">
        <v>618</v>
      </c>
      <c r="F12" s="8"/>
      <c r="G12" s="8" t="s">
        <v>619</v>
      </c>
      <c r="H12" s="8"/>
    </row>
    <row r="13" spans="1:8" s="2" customFormat="1" ht="21.75" customHeight="1">
      <c r="A13" s="8"/>
      <c r="B13" s="8" t="s">
        <v>477</v>
      </c>
      <c r="C13" s="8" t="s">
        <v>478</v>
      </c>
      <c r="D13" s="8"/>
      <c r="E13" s="12" t="s">
        <v>620</v>
      </c>
      <c r="F13" s="13"/>
      <c r="G13" s="13"/>
      <c r="H13" s="13"/>
    </row>
    <row r="14" spans="1:8" s="2" customFormat="1" ht="21.75" customHeight="1">
      <c r="A14" s="8"/>
      <c r="B14" s="8"/>
      <c r="C14" s="8"/>
      <c r="D14" s="8"/>
      <c r="E14" s="12" t="s">
        <v>621</v>
      </c>
      <c r="F14" s="13"/>
      <c r="G14" s="13"/>
      <c r="H14" s="13"/>
    </row>
    <row r="15" spans="1:8" s="2" customFormat="1" ht="21.75" customHeight="1">
      <c r="A15" s="8"/>
      <c r="B15" s="8"/>
      <c r="C15" s="7" t="s">
        <v>481</v>
      </c>
      <c r="D15" s="7"/>
      <c r="E15" s="12" t="s">
        <v>620</v>
      </c>
      <c r="F15" s="13"/>
      <c r="G15" s="13"/>
      <c r="H15" s="13"/>
    </row>
    <row r="16" spans="1:8" s="2" customFormat="1" ht="21.75" customHeight="1">
      <c r="A16" s="8"/>
      <c r="B16" s="8"/>
      <c r="C16" s="7"/>
      <c r="D16" s="7"/>
      <c r="E16" s="12" t="s">
        <v>621</v>
      </c>
      <c r="F16" s="13"/>
      <c r="G16" s="14"/>
      <c r="H16" s="14"/>
    </row>
    <row r="17" spans="1:8" s="2" customFormat="1" ht="21.75" customHeight="1">
      <c r="A17" s="8"/>
      <c r="B17" s="8"/>
      <c r="C17" s="7" t="s">
        <v>484</v>
      </c>
      <c r="D17" s="7"/>
      <c r="E17" s="12" t="s">
        <v>620</v>
      </c>
      <c r="F17" s="15"/>
      <c r="G17" s="13"/>
      <c r="H17" s="13"/>
    </row>
    <row r="18" spans="1:8" s="2" customFormat="1" ht="21.75" customHeight="1">
      <c r="A18" s="8"/>
      <c r="B18" s="8"/>
      <c r="C18" s="7"/>
      <c r="D18" s="7"/>
      <c r="E18" s="12" t="s">
        <v>621</v>
      </c>
      <c r="F18" s="13"/>
      <c r="G18" s="16"/>
      <c r="H18" s="16"/>
    </row>
    <row r="19" spans="1:8" s="2" customFormat="1" ht="21.75" customHeight="1">
      <c r="A19" s="8"/>
      <c r="B19" s="8"/>
      <c r="C19" s="7" t="s">
        <v>486</v>
      </c>
      <c r="D19" s="7"/>
      <c r="E19" s="12" t="s">
        <v>620</v>
      </c>
      <c r="F19" s="13"/>
      <c r="G19" s="13"/>
      <c r="H19" s="13"/>
    </row>
    <row r="20" spans="1:8" s="2" customFormat="1" ht="21.75" customHeight="1">
      <c r="A20" s="8"/>
      <c r="B20" s="8"/>
      <c r="C20" s="7"/>
      <c r="D20" s="7"/>
      <c r="E20" s="12" t="s">
        <v>621</v>
      </c>
      <c r="F20" s="13"/>
      <c r="G20" s="13"/>
      <c r="H20" s="13"/>
    </row>
    <row r="21" spans="1:8" s="2" customFormat="1" ht="21.75" customHeight="1">
      <c r="A21" s="8"/>
      <c r="B21" s="8" t="s">
        <v>488</v>
      </c>
      <c r="C21" s="7" t="s">
        <v>511</v>
      </c>
      <c r="D21" s="7"/>
      <c r="E21" s="12" t="s">
        <v>620</v>
      </c>
      <c r="F21" s="13"/>
      <c r="G21" s="13"/>
      <c r="H21" s="13"/>
    </row>
    <row r="22" spans="1:8" s="2" customFormat="1" ht="21.75" customHeight="1">
      <c r="A22" s="8"/>
      <c r="B22" s="8"/>
      <c r="C22" s="7"/>
      <c r="D22" s="7"/>
      <c r="E22" s="12" t="s">
        <v>621</v>
      </c>
      <c r="F22" s="13"/>
      <c r="G22" s="13"/>
      <c r="H22" s="13"/>
    </row>
    <row r="23" spans="1:8" s="2" customFormat="1" ht="21.75" customHeight="1">
      <c r="A23" s="8"/>
      <c r="B23" s="8"/>
      <c r="C23" s="7" t="s">
        <v>489</v>
      </c>
      <c r="D23" s="7"/>
      <c r="E23" s="12" t="s">
        <v>620</v>
      </c>
      <c r="F23" s="13"/>
      <c r="G23" s="13"/>
      <c r="H23" s="13"/>
    </row>
    <row r="24" spans="1:8" s="2" customFormat="1" ht="21.75" customHeight="1">
      <c r="A24" s="8"/>
      <c r="B24" s="8"/>
      <c r="C24" s="7"/>
      <c r="D24" s="7"/>
      <c r="E24" s="12" t="s">
        <v>621</v>
      </c>
      <c r="F24" s="13"/>
      <c r="G24" s="13"/>
      <c r="H24" s="13"/>
    </row>
    <row r="25" spans="1:8" s="2" customFormat="1" ht="21.75" customHeight="1">
      <c r="A25" s="8"/>
      <c r="B25" s="8"/>
      <c r="C25" s="7" t="s">
        <v>516</v>
      </c>
      <c r="D25" s="7"/>
      <c r="E25" s="12" t="s">
        <v>620</v>
      </c>
      <c r="F25" s="13"/>
      <c r="G25" s="13"/>
      <c r="H25" s="13"/>
    </row>
    <row r="26" spans="1:8" s="2" customFormat="1" ht="21.75" customHeight="1">
      <c r="A26" s="8"/>
      <c r="B26" s="8"/>
      <c r="C26" s="7"/>
      <c r="D26" s="7"/>
      <c r="E26" s="12" t="s">
        <v>621</v>
      </c>
      <c r="F26" s="13"/>
      <c r="G26" s="13"/>
      <c r="H26" s="13"/>
    </row>
    <row r="27" spans="1:8" s="2" customFormat="1" ht="21.75" customHeight="1">
      <c r="A27" s="8"/>
      <c r="B27" s="8"/>
      <c r="C27" s="7" t="s">
        <v>492</v>
      </c>
      <c r="D27" s="7"/>
      <c r="E27" s="12" t="s">
        <v>620</v>
      </c>
      <c r="F27" s="13"/>
      <c r="G27" s="13"/>
      <c r="H27" s="13"/>
    </row>
    <row r="28" spans="1:8" s="2" customFormat="1" ht="21.75" customHeight="1">
      <c r="A28" s="8"/>
      <c r="B28" s="8"/>
      <c r="C28" s="7"/>
      <c r="D28" s="7"/>
      <c r="E28" s="12" t="s">
        <v>621</v>
      </c>
      <c r="F28" s="13"/>
      <c r="G28" s="13"/>
      <c r="H28" s="13"/>
    </row>
    <row r="29" spans="1:8" s="2" customFormat="1" ht="21.75" customHeight="1">
      <c r="A29" s="8"/>
      <c r="B29" s="7" t="s">
        <v>622</v>
      </c>
      <c r="C29" s="7" t="s">
        <v>496</v>
      </c>
      <c r="D29" s="7"/>
      <c r="E29" s="12" t="s">
        <v>620</v>
      </c>
      <c r="F29" s="13"/>
      <c r="G29" s="13"/>
      <c r="H29" s="13"/>
    </row>
    <row r="30" spans="1:8" s="2" customFormat="1" ht="21.75" customHeight="1">
      <c r="A30" s="8"/>
      <c r="B30" s="7"/>
      <c r="C30" s="7"/>
      <c r="D30" s="7"/>
      <c r="E30" s="12" t="s">
        <v>621</v>
      </c>
      <c r="F30" s="13"/>
      <c r="G30" s="13"/>
      <c r="H30" s="13"/>
    </row>
    <row r="31" spans="1:8" s="3" customFormat="1" ht="18" customHeight="1">
      <c r="A31" s="17"/>
      <c r="B31" s="18"/>
      <c r="C31" s="18"/>
      <c r="D31" s="18"/>
      <c r="E31" s="18"/>
      <c r="F31" s="18"/>
      <c r="G31" s="18"/>
      <c r="H31" s="18"/>
    </row>
  </sheetData>
  <sheetProtection/>
  <mergeCells count="70">
    <mergeCell ref="A2:H2"/>
    <mergeCell ref="A3:C3"/>
    <mergeCell ref="D3:H3"/>
    <mergeCell ref="F4:H4"/>
    <mergeCell ref="B6:C6"/>
    <mergeCell ref="D6:E6"/>
    <mergeCell ref="B7:C7"/>
    <mergeCell ref="D7:E7"/>
    <mergeCell ref="B8:C8"/>
    <mergeCell ref="D8:E8"/>
    <mergeCell ref="B9:C9"/>
    <mergeCell ref="D9:E9"/>
    <mergeCell ref="B10:E10"/>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A31:H31"/>
    <mergeCell ref="A4:A10"/>
    <mergeCell ref="A12:A30"/>
    <mergeCell ref="B13:B20"/>
    <mergeCell ref="B21:B28"/>
    <mergeCell ref="B29:B30"/>
    <mergeCell ref="B4:C5"/>
    <mergeCell ref="D4:E5"/>
    <mergeCell ref="C13:D14"/>
    <mergeCell ref="C15:D16"/>
    <mergeCell ref="C21:D22"/>
    <mergeCell ref="C23:D24"/>
    <mergeCell ref="C25:D26"/>
    <mergeCell ref="C27:D28"/>
    <mergeCell ref="C29:D30"/>
    <mergeCell ref="C17:D18"/>
    <mergeCell ref="C19:D20"/>
  </mergeCells>
  <printOptions/>
  <pageMargins left="0.19652777777777777" right="0.11805555555555555" top="0.4326388888888889" bottom="0.5506944444444445" header="0.19652777777777777" footer="0.15694444444444444"/>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5"/>
  <sheetViews>
    <sheetView showGridLines="0" showZeros="0" tabSelected="1" workbookViewId="0" topLeftCell="A1">
      <selection activeCell="B42" sqref="B42"/>
    </sheetView>
  </sheetViews>
  <sheetFormatPr defaultColWidth="9.16015625" defaultRowHeight="12.75" customHeight="1"/>
  <cols>
    <col min="1" max="1" width="40.5" style="0" customWidth="1"/>
    <col min="2" max="2" width="23.33203125" style="310" customWidth="1"/>
    <col min="3" max="3" width="41" style="0" customWidth="1"/>
    <col min="4" max="4" width="28.66015625" style="310" customWidth="1"/>
    <col min="5" max="5" width="43" style="0" customWidth="1"/>
    <col min="6" max="6" width="24.16015625" style="0" customWidth="1"/>
  </cols>
  <sheetData>
    <row r="1" spans="1:6" ht="22.5" customHeight="1">
      <c r="A1" s="277" t="s">
        <v>10</v>
      </c>
      <c r="B1" s="278"/>
      <c r="C1" s="278"/>
      <c r="D1" s="278"/>
      <c r="E1" s="278"/>
      <c r="F1" s="279"/>
    </row>
    <row r="2" spans="1:6" ht="22.5" customHeight="1">
      <c r="A2" s="280" t="s">
        <v>11</v>
      </c>
      <c r="B2" s="281"/>
      <c r="C2" s="281"/>
      <c r="D2" s="281"/>
      <c r="E2" s="281"/>
      <c r="F2" s="281"/>
    </row>
    <row r="3" spans="1:6" ht="22.5" customHeight="1">
      <c r="A3" s="282"/>
      <c r="B3" s="282"/>
      <c r="C3" s="283"/>
      <c r="D3" s="283"/>
      <c r="E3" s="285"/>
      <c r="F3" s="286" t="s">
        <v>43</v>
      </c>
    </row>
    <row r="4" spans="1:6" ht="22.5" customHeight="1">
      <c r="A4" s="287" t="s">
        <v>44</v>
      </c>
      <c r="B4" s="287"/>
      <c r="C4" s="287" t="s">
        <v>45</v>
      </c>
      <c r="D4" s="287"/>
      <c r="E4" s="287"/>
      <c r="F4" s="287"/>
    </row>
    <row r="5" spans="1:6" ht="22.5" customHeight="1">
      <c r="A5" s="287" t="s">
        <v>46</v>
      </c>
      <c r="B5" s="287" t="s">
        <v>47</v>
      </c>
      <c r="C5" s="287" t="s">
        <v>48</v>
      </c>
      <c r="D5" s="287" t="s">
        <v>47</v>
      </c>
      <c r="E5" s="287" t="s">
        <v>49</v>
      </c>
      <c r="F5" s="287" t="s">
        <v>47</v>
      </c>
    </row>
    <row r="6" spans="1:6" ht="22.5" customHeight="1">
      <c r="A6" s="288" t="s">
        <v>50</v>
      </c>
      <c r="B6" s="289">
        <f>SUM(B7,B12,B13,B15,B16,B17)</f>
        <v>96350.84000000001</v>
      </c>
      <c r="C6" s="288" t="s">
        <v>50</v>
      </c>
      <c r="D6" s="289">
        <f>SUM(D7:D34)</f>
        <v>96352.69</v>
      </c>
      <c r="E6" s="290" t="s">
        <v>50</v>
      </c>
      <c r="F6" s="289">
        <f>SUM(F7,F12,F23,F24,F25)</f>
        <v>96352.69</v>
      </c>
    </row>
    <row r="7" spans="1:6" ht="22.5" customHeight="1">
      <c r="A7" s="292" t="s">
        <v>51</v>
      </c>
      <c r="B7" s="289">
        <f>B8</f>
        <v>35843.56</v>
      </c>
      <c r="C7" s="293" t="s">
        <v>52</v>
      </c>
      <c r="D7" s="289"/>
      <c r="E7" s="290" t="s">
        <v>53</v>
      </c>
      <c r="F7" s="289">
        <f>F8+F9+F10+F11</f>
        <v>74029.59</v>
      </c>
    </row>
    <row r="8" spans="1:7" ht="22.5" customHeight="1">
      <c r="A8" s="292" t="s">
        <v>54</v>
      </c>
      <c r="B8" s="289">
        <v>35843.56</v>
      </c>
      <c r="C8" s="293" t="s">
        <v>55</v>
      </c>
      <c r="D8" s="289"/>
      <c r="E8" s="290" t="s">
        <v>56</v>
      </c>
      <c r="F8" s="289">
        <v>12321.63</v>
      </c>
      <c r="G8" s="58"/>
    </row>
    <row r="9" spans="1:6" ht="22.5" customHeight="1">
      <c r="A9" s="294" t="s">
        <v>57</v>
      </c>
      <c r="B9" s="289"/>
      <c r="C9" s="293" t="s">
        <v>58</v>
      </c>
      <c r="D9" s="289"/>
      <c r="E9" s="290" t="s">
        <v>59</v>
      </c>
      <c r="F9" s="289">
        <v>61689.3</v>
      </c>
    </row>
    <row r="10" spans="1:6" ht="22.5" customHeight="1">
      <c r="A10" s="292" t="s">
        <v>60</v>
      </c>
      <c r="B10" s="289"/>
      <c r="C10" s="293" t="s">
        <v>61</v>
      </c>
      <c r="D10" s="289"/>
      <c r="E10" s="290" t="s">
        <v>62</v>
      </c>
      <c r="F10" s="289">
        <v>16.26</v>
      </c>
    </row>
    <row r="11" spans="1:6" ht="22.5" customHeight="1">
      <c r="A11" s="292" t="s">
        <v>63</v>
      </c>
      <c r="B11" s="289"/>
      <c r="C11" s="293" t="s">
        <v>64</v>
      </c>
      <c r="D11" s="289"/>
      <c r="E11" s="290" t="s">
        <v>65</v>
      </c>
      <c r="F11" s="289">
        <v>2.4</v>
      </c>
    </row>
    <row r="12" spans="1:6" ht="22.5" customHeight="1">
      <c r="A12" s="292" t="s">
        <v>66</v>
      </c>
      <c r="B12" s="289"/>
      <c r="C12" s="293" t="s">
        <v>67</v>
      </c>
      <c r="D12" s="289"/>
      <c r="E12" s="290" t="s">
        <v>68</v>
      </c>
      <c r="F12" s="289">
        <f>SUM(F13:F22)</f>
        <v>22323.1</v>
      </c>
    </row>
    <row r="13" spans="1:6" ht="22.5" customHeight="1">
      <c r="A13" s="292" t="s">
        <v>69</v>
      </c>
      <c r="B13" s="289">
        <v>60208.79</v>
      </c>
      <c r="C13" s="293" t="s">
        <v>70</v>
      </c>
      <c r="D13" s="289"/>
      <c r="E13" s="290" t="s">
        <v>56</v>
      </c>
      <c r="F13" s="289"/>
    </row>
    <row r="14" spans="1:6" ht="22.5" customHeight="1">
      <c r="A14" s="292" t="s">
        <v>71</v>
      </c>
      <c r="B14" s="289"/>
      <c r="C14" s="293" t="s">
        <v>72</v>
      </c>
      <c r="D14" s="289"/>
      <c r="E14" s="290" t="s">
        <v>59</v>
      </c>
      <c r="F14" s="289">
        <v>10635</v>
      </c>
    </row>
    <row r="15" spans="1:6" ht="22.5" customHeight="1">
      <c r="A15" s="292" t="s">
        <v>73</v>
      </c>
      <c r="B15" s="289"/>
      <c r="C15" s="293" t="s">
        <v>74</v>
      </c>
      <c r="D15" s="289"/>
      <c r="E15" s="290" t="s">
        <v>75</v>
      </c>
      <c r="F15" s="289">
        <v>7621.39</v>
      </c>
    </row>
    <row r="16" spans="1:6" ht="22.5" customHeight="1">
      <c r="A16" s="297" t="s">
        <v>76</v>
      </c>
      <c r="B16" s="289"/>
      <c r="C16" s="293" t="s">
        <v>77</v>
      </c>
      <c r="D16" s="289">
        <v>93275.53</v>
      </c>
      <c r="E16" s="290" t="s">
        <v>78</v>
      </c>
      <c r="F16" s="289">
        <v>858</v>
      </c>
    </row>
    <row r="17" spans="1:6" ht="22.5" customHeight="1">
      <c r="A17" s="297" t="s">
        <v>79</v>
      </c>
      <c r="B17" s="289">
        <v>298.49</v>
      </c>
      <c r="C17" s="293" t="s">
        <v>80</v>
      </c>
      <c r="D17" s="289"/>
      <c r="E17" s="290" t="s">
        <v>81</v>
      </c>
      <c r="F17" s="289"/>
    </row>
    <row r="18" spans="1:6" ht="22.5" customHeight="1">
      <c r="A18" s="297"/>
      <c r="B18" s="298"/>
      <c r="C18" s="293" t="s">
        <v>82</v>
      </c>
      <c r="D18" s="289"/>
      <c r="E18" s="290" t="s">
        <v>83</v>
      </c>
      <c r="F18" s="289">
        <v>3208.71</v>
      </c>
    </row>
    <row r="19" spans="1:6" ht="22.5" customHeight="1">
      <c r="A19" s="142"/>
      <c r="B19" s="299"/>
      <c r="C19" s="293" t="s">
        <v>84</v>
      </c>
      <c r="D19" s="289">
        <v>3077.16</v>
      </c>
      <c r="E19" s="290" t="s">
        <v>85</v>
      </c>
      <c r="F19" s="289"/>
    </row>
    <row r="20" spans="1:6" ht="22.5" customHeight="1">
      <c r="A20" s="142"/>
      <c r="B20" s="298"/>
      <c r="C20" s="293" t="s">
        <v>86</v>
      </c>
      <c r="D20" s="289"/>
      <c r="E20" s="290" t="s">
        <v>87</v>
      </c>
      <c r="F20" s="289"/>
    </row>
    <row r="21" spans="1:6" ht="22.5" customHeight="1">
      <c r="A21" s="300"/>
      <c r="B21" s="298"/>
      <c r="C21" s="293" t="s">
        <v>88</v>
      </c>
      <c r="D21" s="289"/>
      <c r="E21" s="290" t="s">
        <v>89</v>
      </c>
      <c r="F21" s="289"/>
    </row>
    <row r="22" spans="1:6" ht="22.5" customHeight="1">
      <c r="A22" s="301"/>
      <c r="B22" s="298"/>
      <c r="C22" s="293" t="s">
        <v>90</v>
      </c>
      <c r="D22" s="289"/>
      <c r="E22" s="290" t="s">
        <v>91</v>
      </c>
      <c r="F22" s="289"/>
    </row>
    <row r="23" spans="1:6" ht="22.5" customHeight="1">
      <c r="A23" s="83"/>
      <c r="B23" s="298"/>
      <c r="C23" s="293" t="s">
        <v>92</v>
      </c>
      <c r="D23" s="289"/>
      <c r="E23" s="303" t="s">
        <v>93</v>
      </c>
      <c r="F23" s="289"/>
    </row>
    <row r="24" spans="1:6" ht="22.5" customHeight="1">
      <c r="A24" s="83"/>
      <c r="B24" s="298"/>
      <c r="C24" s="293" t="s">
        <v>94</v>
      </c>
      <c r="D24" s="289"/>
      <c r="E24" s="303" t="s">
        <v>95</v>
      </c>
      <c r="F24" s="289"/>
    </row>
    <row r="25" spans="1:6" ht="22.5" customHeight="1">
      <c r="A25" s="83"/>
      <c r="B25" s="298"/>
      <c r="C25" s="293" t="s">
        <v>96</v>
      </c>
      <c r="D25" s="289"/>
      <c r="E25" s="303" t="s">
        <v>97</v>
      </c>
      <c r="F25" s="289"/>
    </row>
    <row r="26" spans="1:7" ht="22.5" customHeight="1">
      <c r="A26" s="83"/>
      <c r="B26" s="298"/>
      <c r="C26" s="293" t="s">
        <v>98</v>
      </c>
      <c r="D26" s="289"/>
      <c r="E26" s="303"/>
      <c r="F26" s="289"/>
      <c r="G26" s="58"/>
    </row>
    <row r="27" spans="1:7" ht="22.5" customHeight="1">
      <c r="A27" s="301"/>
      <c r="B27" s="299"/>
      <c r="C27" s="293" t="s">
        <v>99</v>
      </c>
      <c r="D27" s="289"/>
      <c r="E27" s="290"/>
      <c r="F27" s="289"/>
      <c r="G27" s="58"/>
    </row>
    <row r="28" spans="1:7" ht="22.5" customHeight="1">
      <c r="A28" s="83"/>
      <c r="B28" s="298"/>
      <c r="C28" s="293" t="s">
        <v>100</v>
      </c>
      <c r="D28" s="289"/>
      <c r="E28" s="290"/>
      <c r="F28" s="289"/>
      <c r="G28" s="58"/>
    </row>
    <row r="29" spans="1:7" ht="22.5" customHeight="1">
      <c r="A29" s="301"/>
      <c r="B29" s="299"/>
      <c r="C29" s="293" t="s">
        <v>101</v>
      </c>
      <c r="D29" s="289"/>
      <c r="E29" s="290"/>
      <c r="F29" s="289"/>
      <c r="G29" s="58"/>
    </row>
    <row r="30" spans="1:6" ht="22.5" customHeight="1">
      <c r="A30" s="301"/>
      <c r="B30" s="298"/>
      <c r="C30" s="293" t="s">
        <v>102</v>
      </c>
      <c r="D30" s="289"/>
      <c r="E30" s="290"/>
      <c r="F30" s="289"/>
    </row>
    <row r="31" spans="1:6" ht="22.5" customHeight="1">
      <c r="A31" s="301"/>
      <c r="B31" s="298"/>
      <c r="C31" s="293" t="s">
        <v>103</v>
      </c>
      <c r="D31" s="289"/>
      <c r="E31" s="290"/>
      <c r="F31" s="289"/>
    </row>
    <row r="32" spans="1:6" ht="22.5" customHeight="1">
      <c r="A32" s="301"/>
      <c r="B32" s="298"/>
      <c r="C32" s="293" t="s">
        <v>104</v>
      </c>
      <c r="D32" s="289"/>
      <c r="E32" s="290"/>
      <c r="F32" s="289"/>
    </row>
    <row r="33" spans="1:7" ht="22.5" customHeight="1">
      <c r="A33" s="301"/>
      <c r="B33" s="298"/>
      <c r="C33" s="293" t="s">
        <v>105</v>
      </c>
      <c r="D33" s="289"/>
      <c r="E33" s="290"/>
      <c r="F33" s="289"/>
      <c r="G33" s="58"/>
    </row>
    <row r="34" spans="1:6" ht="22.5" customHeight="1">
      <c r="A34" s="300"/>
      <c r="B34" s="298"/>
      <c r="C34" s="293" t="s">
        <v>106</v>
      </c>
      <c r="D34" s="289"/>
      <c r="E34" s="290"/>
      <c r="F34" s="289"/>
    </row>
    <row r="35" spans="1:6" ht="22.5" customHeight="1">
      <c r="A35" s="301"/>
      <c r="B35" s="298"/>
      <c r="C35" s="364"/>
      <c r="D35" s="289"/>
      <c r="E35" s="290"/>
      <c r="F35" s="289"/>
    </row>
    <row r="36" spans="1:6" ht="22.5" customHeight="1">
      <c r="A36" s="301"/>
      <c r="B36" s="298"/>
      <c r="C36" s="139"/>
      <c r="D36" s="304"/>
      <c r="E36" s="290"/>
      <c r="F36" s="289"/>
    </row>
    <row r="37" spans="1:6" ht="26.25" customHeight="1">
      <c r="A37" s="301"/>
      <c r="B37" s="298"/>
      <c r="C37" s="139"/>
      <c r="D37" s="304"/>
      <c r="E37" s="290"/>
      <c r="F37" s="305"/>
    </row>
    <row r="38" spans="1:6" ht="22.5" customHeight="1">
      <c r="A38" s="306" t="s">
        <v>107</v>
      </c>
      <c r="B38" s="299">
        <f>SUM(B6,B18)</f>
        <v>96350.84000000001</v>
      </c>
      <c r="C38" s="306" t="s">
        <v>108</v>
      </c>
      <c r="D38" s="365">
        <f>SUM(D6,D35)</f>
        <v>96352.69</v>
      </c>
      <c r="E38" s="306" t="s">
        <v>108</v>
      </c>
      <c r="F38" s="305">
        <f>SUM(F6,F26)</f>
        <v>96352.69</v>
      </c>
    </row>
    <row r="39" spans="1:6" ht="22.5" customHeight="1">
      <c r="A39" s="302" t="s">
        <v>109</v>
      </c>
      <c r="B39" s="298"/>
      <c r="C39" s="297" t="s">
        <v>110</v>
      </c>
      <c r="D39" s="304">
        <f>SUM(B45)-SUM(D38)-SUM(D40)</f>
        <v>0</v>
      </c>
      <c r="E39" s="297" t="s">
        <v>110</v>
      </c>
      <c r="F39" s="305">
        <f>D39</f>
        <v>0</v>
      </c>
    </row>
    <row r="40" spans="1:6" ht="22.5" customHeight="1">
      <c r="A40" s="302" t="s">
        <v>111</v>
      </c>
      <c r="B40" s="298"/>
      <c r="C40" s="364" t="s">
        <v>112</v>
      </c>
      <c r="D40" s="289"/>
      <c r="E40" s="364" t="s">
        <v>112</v>
      </c>
      <c r="F40" s="289"/>
    </row>
    <row r="41" spans="1:6" ht="22.5" customHeight="1">
      <c r="A41" s="302" t="s">
        <v>113</v>
      </c>
      <c r="B41" s="366">
        <v>1.85</v>
      </c>
      <c r="C41" s="307"/>
      <c r="D41" s="304"/>
      <c r="E41" s="301"/>
      <c r="F41" s="304"/>
    </row>
    <row r="42" spans="1:6" ht="22.5" customHeight="1">
      <c r="A42" s="302" t="s">
        <v>114</v>
      </c>
      <c r="B42" s="298">
        <v>1.85</v>
      </c>
      <c r="C42" s="307"/>
      <c r="D42" s="304"/>
      <c r="E42" s="300"/>
      <c r="F42" s="304"/>
    </row>
    <row r="43" spans="1:6" ht="22.5" customHeight="1">
      <c r="A43" s="302" t="s">
        <v>115</v>
      </c>
      <c r="B43" s="298"/>
      <c r="C43" s="307"/>
      <c r="D43" s="308"/>
      <c r="E43" s="301"/>
      <c r="F43" s="304"/>
    </row>
    <row r="44" spans="1:6" ht="21" customHeight="1">
      <c r="A44" s="301"/>
      <c r="B44" s="298"/>
      <c r="C44" s="300"/>
      <c r="D44" s="308"/>
      <c r="E44" s="300"/>
      <c r="F44" s="308"/>
    </row>
    <row r="45" spans="1:6" ht="22.5" customHeight="1">
      <c r="A45" s="287" t="s">
        <v>116</v>
      </c>
      <c r="B45" s="299">
        <f>SUM(B38,B39,B40,B41)</f>
        <v>96352.69000000002</v>
      </c>
      <c r="C45" s="309" t="s">
        <v>117</v>
      </c>
      <c r="D45" s="308">
        <f aca="true" t="shared" si="0" ref="B45:F45">SUM(D38,D39,D40)</f>
        <v>96352.69</v>
      </c>
      <c r="E45" s="287" t="s">
        <v>117</v>
      </c>
      <c r="F45" s="289">
        <f t="shared" si="0"/>
        <v>96352.69</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Q39"/>
  <sheetViews>
    <sheetView showGridLines="0" showZeros="0" workbookViewId="0" topLeftCell="A1">
      <selection activeCell="E8" sqref="E8:Q39"/>
    </sheetView>
  </sheetViews>
  <sheetFormatPr defaultColWidth="9.16015625" defaultRowHeight="12.75" customHeight="1"/>
  <cols>
    <col min="1" max="1" width="9.33203125" style="0" customWidth="1"/>
    <col min="2" max="2" width="24.5" style="0" customWidth="1"/>
    <col min="3" max="3" width="13.83203125" style="0" customWidth="1"/>
    <col min="4" max="4" width="30.5" style="0" customWidth="1"/>
    <col min="5" max="5" width="19.16015625" style="329" customWidth="1"/>
    <col min="6" max="6" width="11" style="0" customWidth="1"/>
    <col min="7" max="7" width="14" style="0" customWidth="1"/>
    <col min="8" max="8" width="17.16015625" style="0" customWidth="1"/>
    <col min="9" max="9" width="11.33203125" style="0" customWidth="1"/>
    <col min="10" max="10" width="12.33203125" style="0" customWidth="1"/>
    <col min="11" max="11" width="13" style="0" customWidth="1"/>
    <col min="12" max="12" width="15.5" style="0" customWidth="1"/>
    <col min="13" max="14" width="14.33203125" style="0" customWidth="1"/>
    <col min="15" max="15" width="11" style="0" customWidth="1"/>
    <col min="17" max="17" width="14.33203125" style="0" customWidth="1"/>
  </cols>
  <sheetData>
    <row r="1" spans="1:5" ht="29.25" customHeight="1">
      <c r="A1" s="58" t="s">
        <v>13</v>
      </c>
      <c r="B1" s="58"/>
      <c r="C1" s="58"/>
      <c r="D1" s="58"/>
      <c r="E1" s="330"/>
    </row>
    <row r="2" spans="1:17" ht="35.25" customHeight="1">
      <c r="A2" s="311" t="s">
        <v>14</v>
      </c>
      <c r="B2" s="311"/>
      <c r="C2" s="311"/>
      <c r="D2" s="311"/>
      <c r="E2" s="331"/>
      <c r="F2" s="311"/>
      <c r="G2" s="311"/>
      <c r="H2" s="311"/>
      <c r="I2" s="311"/>
      <c r="J2" s="311"/>
      <c r="K2" s="311"/>
      <c r="L2" s="311"/>
      <c r="M2" s="311"/>
      <c r="N2" s="311"/>
      <c r="O2" s="311"/>
      <c r="P2" s="311"/>
      <c r="Q2" s="311"/>
    </row>
    <row r="3" ht="21.75" customHeight="1">
      <c r="Q3" s="84" t="s">
        <v>43</v>
      </c>
    </row>
    <row r="4" spans="1:17" ht="18" customHeight="1">
      <c r="A4" s="60" t="s">
        <v>118</v>
      </c>
      <c r="B4" s="60" t="s">
        <v>119</v>
      </c>
      <c r="C4" s="63" t="s">
        <v>120</v>
      </c>
      <c r="D4" s="63" t="s">
        <v>121</v>
      </c>
      <c r="E4" s="332" t="s">
        <v>122</v>
      </c>
      <c r="F4" s="60" t="s">
        <v>123</v>
      </c>
      <c r="G4" s="60"/>
      <c r="H4" s="60"/>
      <c r="I4" s="60"/>
      <c r="J4" s="60"/>
      <c r="K4" s="60"/>
      <c r="L4" s="60"/>
      <c r="M4" s="60"/>
      <c r="N4" s="60"/>
      <c r="O4" s="60"/>
      <c r="P4" s="60"/>
      <c r="Q4" s="292"/>
    </row>
    <row r="5" spans="1:17" ht="22.5" customHeight="1">
      <c r="A5" s="60"/>
      <c r="B5" s="60"/>
      <c r="C5" s="64"/>
      <c r="D5" s="64"/>
      <c r="E5" s="332"/>
      <c r="F5" s="65" t="s">
        <v>124</v>
      </c>
      <c r="G5" s="65" t="s">
        <v>125</v>
      </c>
      <c r="H5" s="65"/>
      <c r="I5" s="65" t="s">
        <v>126</v>
      </c>
      <c r="J5" s="65" t="s">
        <v>127</v>
      </c>
      <c r="K5" s="65" t="s">
        <v>128</v>
      </c>
      <c r="L5" s="65" t="s">
        <v>129</v>
      </c>
      <c r="M5" s="65" t="s">
        <v>130</v>
      </c>
      <c r="N5" s="65" t="s">
        <v>109</v>
      </c>
      <c r="O5" s="65" t="s">
        <v>113</v>
      </c>
      <c r="P5" s="65" t="s">
        <v>131</v>
      </c>
      <c r="Q5" s="65" t="s">
        <v>132</v>
      </c>
    </row>
    <row r="6" spans="1:17" ht="33.75" customHeight="1">
      <c r="A6" s="60"/>
      <c r="B6" s="60"/>
      <c r="C6" s="66"/>
      <c r="D6" s="66"/>
      <c r="E6" s="332"/>
      <c r="F6" s="65"/>
      <c r="G6" s="315" t="s">
        <v>133</v>
      </c>
      <c r="H6" s="315" t="s">
        <v>134</v>
      </c>
      <c r="I6" s="65"/>
      <c r="J6" s="65"/>
      <c r="K6" s="65"/>
      <c r="L6" s="65"/>
      <c r="M6" s="65"/>
      <c r="N6" s="65"/>
      <c r="O6" s="65"/>
      <c r="P6" s="65"/>
      <c r="Q6" s="65"/>
    </row>
    <row r="7" spans="1:17" ht="27" customHeight="1">
      <c r="A7" s="91" t="s">
        <v>135</v>
      </c>
      <c r="B7" s="69" t="s">
        <v>136</v>
      </c>
      <c r="C7" s="333"/>
      <c r="D7" s="111"/>
      <c r="E7" s="334">
        <v>1</v>
      </c>
      <c r="F7" s="202">
        <v>2</v>
      </c>
      <c r="G7" s="149">
        <v>3</v>
      </c>
      <c r="H7" s="149">
        <v>4</v>
      </c>
      <c r="I7" s="350">
        <v>5</v>
      </c>
      <c r="J7" s="91">
        <v>6</v>
      </c>
      <c r="K7" s="91">
        <v>7</v>
      </c>
      <c r="L7" s="91">
        <v>8</v>
      </c>
      <c r="M7" s="91">
        <v>9</v>
      </c>
      <c r="N7" s="91">
        <v>10</v>
      </c>
      <c r="O7" s="91">
        <v>11</v>
      </c>
      <c r="P7" s="91">
        <v>12</v>
      </c>
      <c r="Q7" s="91">
        <v>13</v>
      </c>
    </row>
    <row r="8" spans="1:17" ht="18.75" customHeight="1">
      <c r="A8" s="71">
        <v>652</v>
      </c>
      <c r="B8" s="71" t="s">
        <v>137</v>
      </c>
      <c r="C8" s="335"/>
      <c r="D8" s="71" t="s">
        <v>124</v>
      </c>
      <c r="E8" s="336">
        <f>F8</f>
        <v>96352.69000000002</v>
      </c>
      <c r="F8" s="337">
        <f>G8+K8+Q8+O8</f>
        <v>96352.69000000002</v>
      </c>
      <c r="G8" s="338">
        <f>G9+G37</f>
        <v>35843.56</v>
      </c>
      <c r="H8" s="339">
        <v>22323.1</v>
      </c>
      <c r="I8" s="351"/>
      <c r="J8" s="338"/>
      <c r="K8" s="352">
        <v>60208.79</v>
      </c>
      <c r="L8" s="353"/>
      <c r="M8" s="351"/>
      <c r="N8" s="338"/>
      <c r="O8" s="338">
        <v>1.85</v>
      </c>
      <c r="P8" s="338"/>
      <c r="Q8" s="338">
        <v>298.49</v>
      </c>
    </row>
    <row r="9" spans="1:17" ht="18.75" customHeight="1">
      <c r="A9" s="71"/>
      <c r="B9" s="71"/>
      <c r="C9" s="335" t="s">
        <v>138</v>
      </c>
      <c r="D9" s="340" t="s">
        <v>139</v>
      </c>
      <c r="E9" s="336">
        <f aca="true" t="shared" si="0" ref="E9:E39">F9</f>
        <v>93275.53000000001</v>
      </c>
      <c r="F9" s="337">
        <f aca="true" t="shared" si="1" ref="F9:F39">G9+K9+Q9+O9</f>
        <v>93275.53000000001</v>
      </c>
      <c r="G9" s="341">
        <f>G10+G13+G19+G23+G30+G32+G35</f>
        <v>32766.4</v>
      </c>
      <c r="H9" s="342">
        <f>H10+H13+H19+H23+H30+H32+H35</f>
        <v>19245.95</v>
      </c>
      <c r="I9" s="341">
        <f aca="true" t="shared" si="2" ref="H9:Q9">I10+I13+I19+I23+I30+I32+I35</f>
        <v>0</v>
      </c>
      <c r="J9" s="341">
        <f t="shared" si="2"/>
        <v>0</v>
      </c>
      <c r="K9" s="341">
        <f t="shared" si="2"/>
        <v>60208.79</v>
      </c>
      <c r="L9" s="341">
        <f t="shared" si="2"/>
        <v>0</v>
      </c>
      <c r="M9" s="341">
        <f t="shared" si="2"/>
        <v>0</v>
      </c>
      <c r="N9" s="341">
        <f t="shared" si="2"/>
        <v>0</v>
      </c>
      <c r="O9" s="341">
        <v>1.85</v>
      </c>
      <c r="P9" s="341">
        <f t="shared" si="2"/>
        <v>0</v>
      </c>
      <c r="Q9" s="341">
        <f t="shared" si="2"/>
        <v>298.49</v>
      </c>
    </row>
    <row r="10" spans="1:17" ht="18.75" customHeight="1">
      <c r="A10" s="71"/>
      <c r="B10" s="71"/>
      <c r="C10" s="335" t="s">
        <v>140</v>
      </c>
      <c r="D10" s="340" t="s">
        <v>141</v>
      </c>
      <c r="E10" s="336">
        <f t="shared" si="0"/>
        <v>4854.09</v>
      </c>
      <c r="F10" s="343">
        <f aca="true" t="shared" si="3" ref="F10:H10">F11+F12</f>
        <v>4854.09</v>
      </c>
      <c r="G10" s="343">
        <f t="shared" si="3"/>
        <v>4852.24</v>
      </c>
      <c r="H10" s="342">
        <v>3653.65</v>
      </c>
      <c r="I10" s="341"/>
      <c r="J10" s="341"/>
      <c r="K10" s="354"/>
      <c r="L10" s="355"/>
      <c r="M10" s="356"/>
      <c r="N10" s="341"/>
      <c r="O10" s="341"/>
      <c r="P10" s="341"/>
      <c r="Q10" s="341"/>
    </row>
    <row r="11" spans="1:17" ht="18.75" customHeight="1">
      <c r="A11" s="71"/>
      <c r="B11" s="74"/>
      <c r="C11" s="335" t="s">
        <v>142</v>
      </c>
      <c r="D11" s="340" t="s">
        <v>143</v>
      </c>
      <c r="E11" s="336">
        <f t="shared" si="0"/>
        <v>320.77</v>
      </c>
      <c r="F11" s="337">
        <f t="shared" si="1"/>
        <v>320.77</v>
      </c>
      <c r="G11" s="341">
        <v>320.77</v>
      </c>
      <c r="H11" s="342"/>
      <c r="I11" s="341"/>
      <c r="J11" s="341"/>
      <c r="K11" s="354"/>
      <c r="L11" s="355"/>
      <c r="M11" s="356"/>
      <c r="N11" s="341"/>
      <c r="O11" s="341"/>
      <c r="P11" s="341"/>
      <c r="Q11" s="341"/>
    </row>
    <row r="12" spans="1:17" ht="18.75" customHeight="1">
      <c r="A12" s="71"/>
      <c r="B12" s="71"/>
      <c r="C12" s="335" t="s">
        <v>144</v>
      </c>
      <c r="D12" s="340" t="s">
        <v>145</v>
      </c>
      <c r="E12" s="336">
        <f t="shared" si="0"/>
        <v>4533.320000000001</v>
      </c>
      <c r="F12" s="337">
        <f t="shared" si="1"/>
        <v>4533.320000000001</v>
      </c>
      <c r="G12" s="341">
        <v>4531.47</v>
      </c>
      <c r="H12" s="342">
        <v>3653.65</v>
      </c>
      <c r="I12" s="341"/>
      <c r="J12" s="341"/>
      <c r="K12" s="354"/>
      <c r="L12" s="355"/>
      <c r="M12" s="356"/>
      <c r="N12" s="341"/>
      <c r="O12" s="341">
        <v>1.85</v>
      </c>
      <c r="P12" s="341"/>
      <c r="Q12" s="341"/>
    </row>
    <row r="13" spans="1:17" ht="18.75" customHeight="1">
      <c r="A13" s="74"/>
      <c r="B13" s="71"/>
      <c r="C13" s="335" t="s">
        <v>146</v>
      </c>
      <c r="D13" s="340" t="s">
        <v>147</v>
      </c>
      <c r="E13" s="336">
        <f t="shared" si="0"/>
        <v>58152.37</v>
      </c>
      <c r="F13" s="337">
        <f t="shared" si="1"/>
        <v>58152.37</v>
      </c>
      <c r="G13" s="341">
        <v>9924.27</v>
      </c>
      <c r="H13" s="342">
        <v>5608.93</v>
      </c>
      <c r="I13" s="341"/>
      <c r="J13" s="341"/>
      <c r="K13" s="354">
        <v>47934.23</v>
      </c>
      <c r="L13" s="355"/>
      <c r="M13" s="356"/>
      <c r="N13" s="341"/>
      <c r="O13" s="341"/>
      <c r="P13" s="341"/>
      <c r="Q13" s="341">
        <v>293.87</v>
      </c>
    </row>
    <row r="14" spans="1:17" ht="18.75" customHeight="1">
      <c r="A14" s="74"/>
      <c r="B14" s="71"/>
      <c r="C14" s="335" t="s">
        <v>148</v>
      </c>
      <c r="D14" s="340" t="s">
        <v>149</v>
      </c>
      <c r="E14" s="336">
        <f t="shared" si="0"/>
        <v>51172.84</v>
      </c>
      <c r="F14" s="337">
        <f t="shared" si="1"/>
        <v>51172.84</v>
      </c>
      <c r="G14" s="341">
        <v>7715.42</v>
      </c>
      <c r="H14" s="342">
        <v>4652.53</v>
      </c>
      <c r="I14" s="341"/>
      <c r="J14" s="341"/>
      <c r="K14" s="354">
        <v>43171.75</v>
      </c>
      <c r="L14" s="355"/>
      <c r="M14" s="356"/>
      <c r="N14" s="341"/>
      <c r="O14" s="341"/>
      <c r="P14" s="341"/>
      <c r="Q14" s="341">
        <v>285.67</v>
      </c>
    </row>
    <row r="15" spans="1:17" ht="18.75" customHeight="1">
      <c r="A15" s="74"/>
      <c r="B15" s="74"/>
      <c r="C15" s="335" t="s">
        <v>150</v>
      </c>
      <c r="D15" s="340" t="s">
        <v>151</v>
      </c>
      <c r="E15" s="336">
        <f t="shared" si="0"/>
        <v>6316.050000000001</v>
      </c>
      <c r="F15" s="337">
        <f t="shared" si="1"/>
        <v>6316.050000000001</v>
      </c>
      <c r="G15" s="341">
        <v>1854.65</v>
      </c>
      <c r="H15" s="342">
        <v>856.4</v>
      </c>
      <c r="I15" s="341"/>
      <c r="J15" s="341"/>
      <c r="K15" s="354">
        <v>4455.97</v>
      </c>
      <c r="L15" s="355"/>
      <c r="M15" s="356"/>
      <c r="N15" s="341"/>
      <c r="O15" s="341"/>
      <c r="P15" s="341"/>
      <c r="Q15" s="341">
        <v>5.43</v>
      </c>
    </row>
    <row r="16" spans="1:17" ht="18.75" customHeight="1">
      <c r="A16" s="74"/>
      <c r="B16" s="74"/>
      <c r="C16" s="335" t="s">
        <v>152</v>
      </c>
      <c r="D16" s="340" t="s">
        <v>153</v>
      </c>
      <c r="E16" s="336">
        <f t="shared" si="0"/>
        <v>10</v>
      </c>
      <c r="F16" s="337">
        <f t="shared" si="1"/>
        <v>10</v>
      </c>
      <c r="G16" s="341">
        <v>10</v>
      </c>
      <c r="H16" s="342"/>
      <c r="I16" s="341"/>
      <c r="J16" s="341"/>
      <c r="K16" s="354"/>
      <c r="L16" s="355"/>
      <c r="M16" s="356"/>
      <c r="N16" s="341"/>
      <c r="O16" s="341"/>
      <c r="P16" s="341"/>
      <c r="Q16" s="341"/>
    </row>
    <row r="17" spans="1:17" ht="18.75" customHeight="1">
      <c r="A17" s="74"/>
      <c r="B17" s="74"/>
      <c r="C17" s="335" t="s">
        <v>154</v>
      </c>
      <c r="D17" s="340" t="s">
        <v>155</v>
      </c>
      <c r="E17" s="336">
        <f t="shared" si="0"/>
        <v>553.48</v>
      </c>
      <c r="F17" s="337">
        <f t="shared" si="1"/>
        <v>553.48</v>
      </c>
      <c r="G17" s="341">
        <v>244.2</v>
      </c>
      <c r="H17" s="342"/>
      <c r="I17" s="341"/>
      <c r="J17" s="341"/>
      <c r="K17" s="354">
        <v>306.51</v>
      </c>
      <c r="L17" s="355"/>
      <c r="M17" s="356"/>
      <c r="N17" s="341"/>
      <c r="O17" s="341"/>
      <c r="P17" s="341"/>
      <c r="Q17" s="341">
        <v>2.77</v>
      </c>
    </row>
    <row r="18" spans="1:17" ht="18.75" customHeight="1">
      <c r="A18" s="74"/>
      <c r="B18" s="74"/>
      <c r="C18" s="335" t="s">
        <v>156</v>
      </c>
      <c r="D18" s="340" t="s">
        <v>157</v>
      </c>
      <c r="E18" s="336">
        <f t="shared" si="0"/>
        <v>100</v>
      </c>
      <c r="F18" s="337">
        <f t="shared" si="1"/>
        <v>100</v>
      </c>
      <c r="G18" s="341">
        <v>100</v>
      </c>
      <c r="H18" s="342">
        <v>100</v>
      </c>
      <c r="I18" s="341"/>
      <c r="J18" s="341"/>
      <c r="K18" s="354"/>
      <c r="L18" s="355"/>
      <c r="M18" s="356"/>
      <c r="N18" s="341"/>
      <c r="O18" s="341"/>
      <c r="P18" s="341"/>
      <c r="Q18" s="341"/>
    </row>
    <row r="19" spans="1:17" ht="18.75" customHeight="1">
      <c r="A19" s="74"/>
      <c r="B19" s="74"/>
      <c r="C19" s="335" t="s">
        <v>158</v>
      </c>
      <c r="D19" s="340" t="s">
        <v>159</v>
      </c>
      <c r="E19" s="336">
        <f t="shared" si="0"/>
        <v>12510.01</v>
      </c>
      <c r="F19" s="337">
        <f t="shared" si="1"/>
        <v>12510.01</v>
      </c>
      <c r="G19" s="341">
        <v>6597.18</v>
      </c>
      <c r="H19" s="342">
        <v>1598.53</v>
      </c>
      <c r="I19" s="341"/>
      <c r="J19" s="341"/>
      <c r="K19" s="354">
        <v>5908.21</v>
      </c>
      <c r="L19" s="355"/>
      <c r="M19" s="356"/>
      <c r="N19" s="341"/>
      <c r="O19" s="341"/>
      <c r="P19" s="341"/>
      <c r="Q19" s="341">
        <v>4.62</v>
      </c>
    </row>
    <row r="20" spans="1:17" ht="18.75" customHeight="1">
      <c r="A20" s="74"/>
      <c r="B20" s="74"/>
      <c r="C20" s="335" t="s">
        <v>160</v>
      </c>
      <c r="D20" s="340" t="s">
        <v>161</v>
      </c>
      <c r="E20" s="336">
        <f t="shared" si="0"/>
        <v>2528.08</v>
      </c>
      <c r="F20" s="337">
        <f t="shared" si="1"/>
        <v>2528.08</v>
      </c>
      <c r="G20" s="341">
        <v>1540.4</v>
      </c>
      <c r="H20" s="342">
        <v>143.64</v>
      </c>
      <c r="I20" s="341"/>
      <c r="J20" s="341"/>
      <c r="K20" s="354">
        <v>987.68</v>
      </c>
      <c r="L20" s="355"/>
      <c r="M20" s="356"/>
      <c r="N20" s="341"/>
      <c r="O20" s="341"/>
      <c r="P20" s="341"/>
      <c r="Q20" s="341"/>
    </row>
    <row r="21" spans="1:17" ht="18.75" customHeight="1">
      <c r="A21" s="74"/>
      <c r="B21" s="74"/>
      <c r="C21" s="335" t="s">
        <v>162</v>
      </c>
      <c r="D21" s="340" t="s">
        <v>163</v>
      </c>
      <c r="E21" s="336">
        <f t="shared" si="0"/>
        <v>9169.410000000002</v>
      </c>
      <c r="F21" s="337">
        <f t="shared" si="1"/>
        <v>9169.410000000002</v>
      </c>
      <c r="G21" s="341">
        <v>4244.26</v>
      </c>
      <c r="H21" s="342">
        <v>642.37</v>
      </c>
      <c r="I21" s="341"/>
      <c r="J21" s="341"/>
      <c r="K21" s="354">
        <v>4920.53</v>
      </c>
      <c r="L21" s="355"/>
      <c r="M21" s="356"/>
      <c r="N21" s="341"/>
      <c r="O21" s="341"/>
      <c r="P21" s="341"/>
      <c r="Q21" s="341">
        <v>4.62</v>
      </c>
    </row>
    <row r="22" spans="1:17" ht="18.75" customHeight="1">
      <c r="A22" s="74"/>
      <c r="B22" s="74"/>
      <c r="C22" s="335" t="s">
        <v>164</v>
      </c>
      <c r="D22" s="340" t="s">
        <v>165</v>
      </c>
      <c r="E22" s="336">
        <f t="shared" si="0"/>
        <v>812.52</v>
      </c>
      <c r="F22" s="337">
        <f t="shared" si="1"/>
        <v>812.52</v>
      </c>
      <c r="G22" s="341">
        <v>812.52</v>
      </c>
      <c r="H22" s="342">
        <v>812.52</v>
      </c>
      <c r="I22" s="341"/>
      <c r="J22" s="341"/>
      <c r="K22" s="354"/>
      <c r="L22" s="355"/>
      <c r="M22" s="356"/>
      <c r="N22" s="341"/>
      <c r="O22" s="341"/>
      <c r="P22" s="341"/>
      <c r="Q22" s="341"/>
    </row>
    <row r="23" spans="1:17" ht="18.75" customHeight="1">
      <c r="A23" s="74"/>
      <c r="B23" s="74"/>
      <c r="C23" s="335" t="s">
        <v>166</v>
      </c>
      <c r="D23" s="340" t="s">
        <v>167</v>
      </c>
      <c r="E23" s="336">
        <f t="shared" si="0"/>
        <v>11178.490000000002</v>
      </c>
      <c r="F23" s="337">
        <f t="shared" si="1"/>
        <v>11178.490000000002</v>
      </c>
      <c r="G23" s="341">
        <v>4812.14</v>
      </c>
      <c r="H23" s="341">
        <f>SUM(H24:H29)</f>
        <v>2571.12</v>
      </c>
      <c r="I23" s="341"/>
      <c r="J23" s="341"/>
      <c r="K23" s="352">
        <v>6366.35</v>
      </c>
      <c r="L23" s="355"/>
      <c r="M23" s="356"/>
      <c r="N23" s="341"/>
      <c r="O23" s="341"/>
      <c r="P23" s="341"/>
      <c r="Q23" s="341"/>
    </row>
    <row r="24" spans="1:17" ht="18.75" customHeight="1">
      <c r="A24" s="74"/>
      <c r="B24" s="74"/>
      <c r="C24" s="335" t="s">
        <v>168</v>
      </c>
      <c r="D24" s="340" t="s">
        <v>169</v>
      </c>
      <c r="E24" s="336">
        <f t="shared" si="0"/>
        <v>909.41</v>
      </c>
      <c r="F24" s="337">
        <f t="shared" si="1"/>
        <v>909.41</v>
      </c>
      <c r="G24" s="341">
        <v>909.41</v>
      </c>
      <c r="H24" s="342">
        <v>41.84</v>
      </c>
      <c r="I24" s="341"/>
      <c r="J24" s="341"/>
      <c r="K24" s="354"/>
      <c r="L24" s="355"/>
      <c r="M24" s="356"/>
      <c r="N24" s="341"/>
      <c r="O24" s="341"/>
      <c r="P24" s="341"/>
      <c r="Q24" s="341"/>
    </row>
    <row r="25" spans="1:17" ht="18.75" customHeight="1">
      <c r="A25" s="74"/>
      <c r="B25" s="74"/>
      <c r="C25" s="335" t="s">
        <v>170</v>
      </c>
      <c r="D25" s="340" t="s">
        <v>171</v>
      </c>
      <c r="E25" s="336">
        <f t="shared" si="0"/>
        <v>480.45</v>
      </c>
      <c r="F25" s="337">
        <f t="shared" si="1"/>
        <v>480.45</v>
      </c>
      <c r="G25" s="341">
        <v>480.45</v>
      </c>
      <c r="H25" s="342">
        <v>5.6</v>
      </c>
      <c r="I25" s="341"/>
      <c r="J25" s="341"/>
      <c r="K25" s="354"/>
      <c r="L25" s="355"/>
      <c r="M25" s="356"/>
      <c r="N25" s="341"/>
      <c r="O25" s="341"/>
      <c r="P25" s="341"/>
      <c r="Q25" s="341"/>
    </row>
    <row r="26" spans="1:17" ht="18.75" customHeight="1">
      <c r="A26" s="74"/>
      <c r="B26" s="74"/>
      <c r="C26" s="335" t="s">
        <v>172</v>
      </c>
      <c r="D26" s="340" t="s">
        <v>173</v>
      </c>
      <c r="E26" s="336">
        <f t="shared" si="0"/>
        <v>7941.950000000001</v>
      </c>
      <c r="F26" s="337">
        <f t="shared" si="1"/>
        <v>7941.950000000001</v>
      </c>
      <c r="G26" s="341">
        <v>1575.6</v>
      </c>
      <c r="H26" s="342">
        <v>677</v>
      </c>
      <c r="I26" s="341"/>
      <c r="J26" s="341"/>
      <c r="K26" s="354">
        <v>6366.35</v>
      </c>
      <c r="L26" s="355"/>
      <c r="M26" s="356"/>
      <c r="N26" s="341"/>
      <c r="O26" s="341"/>
      <c r="P26" s="341"/>
      <c r="Q26" s="341"/>
    </row>
    <row r="27" spans="1:17" ht="18.75" customHeight="1">
      <c r="A27" s="74"/>
      <c r="B27" s="74"/>
      <c r="C27" s="335" t="s">
        <v>174</v>
      </c>
      <c r="D27" s="340" t="s">
        <v>175</v>
      </c>
      <c r="E27" s="336">
        <f t="shared" si="0"/>
        <v>1161.48</v>
      </c>
      <c r="F27" s="337">
        <f t="shared" si="1"/>
        <v>1161.48</v>
      </c>
      <c r="G27" s="341">
        <v>1161.48</v>
      </c>
      <c r="H27" s="342">
        <v>1161.48</v>
      </c>
      <c r="I27" s="341"/>
      <c r="J27" s="341"/>
      <c r="K27" s="354"/>
      <c r="L27" s="355"/>
      <c r="M27" s="356"/>
      <c r="N27" s="341"/>
      <c r="O27" s="341"/>
      <c r="P27" s="341"/>
      <c r="Q27" s="341"/>
    </row>
    <row r="28" spans="1:17" ht="18.75" customHeight="1">
      <c r="A28" s="74"/>
      <c r="B28" s="74"/>
      <c r="C28" s="335" t="s">
        <v>176</v>
      </c>
      <c r="D28" s="340" t="s">
        <v>177</v>
      </c>
      <c r="E28" s="336">
        <f t="shared" si="0"/>
        <v>465.54</v>
      </c>
      <c r="F28" s="337">
        <f t="shared" si="1"/>
        <v>465.54</v>
      </c>
      <c r="G28" s="341">
        <v>465.54</v>
      </c>
      <c r="H28" s="342">
        <v>465.54</v>
      </c>
      <c r="I28" s="341"/>
      <c r="J28" s="341"/>
      <c r="K28" s="357"/>
      <c r="L28" s="358"/>
      <c r="M28" s="359"/>
      <c r="N28" s="359"/>
      <c r="O28" s="359"/>
      <c r="P28" s="359"/>
      <c r="Q28" s="363"/>
    </row>
    <row r="29" spans="1:17" ht="18.75" customHeight="1">
      <c r="A29" s="74"/>
      <c r="B29" s="74"/>
      <c r="C29" s="335" t="s">
        <v>178</v>
      </c>
      <c r="D29" s="340" t="s">
        <v>179</v>
      </c>
      <c r="E29" s="336">
        <f t="shared" si="0"/>
        <v>219.66</v>
      </c>
      <c r="F29" s="337">
        <f t="shared" si="1"/>
        <v>219.66</v>
      </c>
      <c r="G29" s="341">
        <v>219.66</v>
      </c>
      <c r="H29" s="342">
        <v>219.66</v>
      </c>
      <c r="I29" s="341"/>
      <c r="J29" s="341"/>
      <c r="K29" s="341"/>
      <c r="L29" s="360">
        <v>0</v>
      </c>
      <c r="M29" s="341"/>
      <c r="N29" s="341"/>
      <c r="O29" s="341"/>
      <c r="P29" s="341"/>
      <c r="Q29" s="341"/>
    </row>
    <row r="30" spans="1:17" ht="18.75" customHeight="1">
      <c r="A30" s="74"/>
      <c r="B30" s="74"/>
      <c r="C30" s="335" t="s">
        <v>180</v>
      </c>
      <c r="D30" s="340" t="s">
        <v>181</v>
      </c>
      <c r="E30" s="336">
        <f t="shared" si="0"/>
        <v>97.37</v>
      </c>
      <c r="F30" s="337">
        <f t="shared" si="1"/>
        <v>97.37</v>
      </c>
      <c r="G30" s="341">
        <v>97.37</v>
      </c>
      <c r="H30" s="342">
        <v>97.37</v>
      </c>
      <c r="I30" s="341"/>
      <c r="J30" s="341"/>
      <c r="K30" s="341"/>
      <c r="L30" s="360">
        <v>0</v>
      </c>
      <c r="M30" s="341"/>
      <c r="N30" s="341"/>
      <c r="O30" s="341"/>
      <c r="P30" s="341"/>
      <c r="Q30" s="341"/>
    </row>
    <row r="31" spans="1:17" ht="18.75" customHeight="1">
      <c r="A31" s="74"/>
      <c r="B31" s="74"/>
      <c r="C31" s="335" t="s">
        <v>182</v>
      </c>
      <c r="D31" s="340" t="s">
        <v>183</v>
      </c>
      <c r="E31" s="336">
        <f t="shared" si="0"/>
        <v>97.37</v>
      </c>
      <c r="F31" s="337">
        <f t="shared" si="1"/>
        <v>97.37</v>
      </c>
      <c r="G31" s="341">
        <v>97.37</v>
      </c>
      <c r="H31" s="342">
        <v>97.37</v>
      </c>
      <c r="I31" s="341"/>
      <c r="J31" s="341"/>
      <c r="K31" s="341"/>
      <c r="L31" s="360">
        <v>0</v>
      </c>
      <c r="M31" s="341"/>
      <c r="N31" s="341"/>
      <c r="O31" s="341"/>
      <c r="P31" s="341"/>
      <c r="Q31" s="341"/>
    </row>
    <row r="32" spans="1:17" ht="18.75" customHeight="1">
      <c r="A32" s="74"/>
      <c r="B32" s="74"/>
      <c r="C32" s="335" t="s">
        <v>184</v>
      </c>
      <c r="D32" s="340" t="s">
        <v>185</v>
      </c>
      <c r="E32" s="336">
        <f t="shared" si="0"/>
        <v>2389.74</v>
      </c>
      <c r="F32" s="337">
        <f t="shared" si="1"/>
        <v>2389.74</v>
      </c>
      <c r="G32" s="341">
        <f>G33+G34</f>
        <v>2389.74</v>
      </c>
      <c r="H32" s="342">
        <f>H33+H34</f>
        <v>1622.89</v>
      </c>
      <c r="I32" s="341"/>
      <c r="J32" s="341"/>
      <c r="K32" s="341"/>
      <c r="L32" s="360">
        <v>0</v>
      </c>
      <c r="M32" s="341"/>
      <c r="N32" s="341"/>
      <c r="O32" s="341"/>
      <c r="P32" s="341"/>
      <c r="Q32" s="341"/>
    </row>
    <row r="33" spans="1:17" ht="18.75" customHeight="1">
      <c r="A33" s="74"/>
      <c r="B33" s="74"/>
      <c r="C33" s="335" t="s">
        <v>186</v>
      </c>
      <c r="D33" s="340" t="s">
        <v>187</v>
      </c>
      <c r="E33" s="336">
        <f t="shared" si="0"/>
        <v>151.26</v>
      </c>
      <c r="F33" s="337">
        <f t="shared" si="1"/>
        <v>151.26</v>
      </c>
      <c r="G33" s="341">
        <v>151.26</v>
      </c>
      <c r="H33" s="342">
        <v>151.26</v>
      </c>
      <c r="I33" s="341"/>
      <c r="J33" s="341"/>
      <c r="K33" s="341"/>
      <c r="L33" s="360">
        <v>0</v>
      </c>
      <c r="M33" s="341"/>
      <c r="N33" s="341"/>
      <c r="O33" s="341"/>
      <c r="P33" s="341"/>
      <c r="Q33" s="341"/>
    </row>
    <row r="34" spans="1:17" ht="18.75" customHeight="1">
      <c r="A34" s="74"/>
      <c r="B34" s="74"/>
      <c r="C34" s="335" t="s">
        <v>188</v>
      </c>
      <c r="D34" s="340" t="s">
        <v>189</v>
      </c>
      <c r="E34" s="336">
        <f t="shared" si="0"/>
        <v>2238.48</v>
      </c>
      <c r="F34" s="337">
        <f t="shared" si="1"/>
        <v>2238.48</v>
      </c>
      <c r="G34" s="341">
        <v>2238.48</v>
      </c>
      <c r="H34" s="342">
        <v>1471.63</v>
      </c>
      <c r="I34" s="341"/>
      <c r="J34" s="341"/>
      <c r="K34" s="341"/>
      <c r="L34" s="360">
        <v>0</v>
      </c>
      <c r="M34" s="341"/>
      <c r="N34" s="341"/>
      <c r="O34" s="341"/>
      <c r="P34" s="341"/>
      <c r="Q34" s="341"/>
    </row>
    <row r="35" spans="1:17" ht="18.75" customHeight="1">
      <c r="A35" s="74"/>
      <c r="B35" s="74"/>
      <c r="C35" s="335" t="s">
        <v>190</v>
      </c>
      <c r="D35" s="340" t="s">
        <v>191</v>
      </c>
      <c r="E35" s="336">
        <f t="shared" si="0"/>
        <v>4093.46</v>
      </c>
      <c r="F35" s="337">
        <f t="shared" si="1"/>
        <v>4093.46</v>
      </c>
      <c r="G35" s="341">
        <v>4093.46</v>
      </c>
      <c r="H35" s="344">
        <v>4093.46</v>
      </c>
      <c r="I35" s="341"/>
      <c r="J35" s="341"/>
      <c r="K35" s="341"/>
      <c r="L35" s="360">
        <v>0</v>
      </c>
      <c r="M35" s="341"/>
      <c r="N35" s="341"/>
      <c r="O35" s="341"/>
      <c r="P35" s="341"/>
      <c r="Q35" s="341"/>
    </row>
    <row r="36" spans="1:17" ht="18.75" customHeight="1">
      <c r="A36" s="114"/>
      <c r="B36" s="114"/>
      <c r="C36" s="345" t="s">
        <v>192</v>
      </c>
      <c r="D36" s="346" t="s">
        <v>193</v>
      </c>
      <c r="E36" s="336">
        <f t="shared" si="0"/>
        <v>4093.46</v>
      </c>
      <c r="F36" s="337">
        <f t="shared" si="1"/>
        <v>4093.46</v>
      </c>
      <c r="G36" s="341">
        <v>4093.46</v>
      </c>
      <c r="H36" s="347">
        <v>4093.46</v>
      </c>
      <c r="I36" s="361"/>
      <c r="J36" s="361"/>
      <c r="K36" s="361"/>
      <c r="L36" s="360">
        <v>0</v>
      </c>
      <c r="M36" s="361"/>
      <c r="N36" s="361"/>
      <c r="O36" s="361"/>
      <c r="P36" s="361"/>
      <c r="Q36" s="361"/>
    </row>
    <row r="37" spans="1:17" ht="18.75" customHeight="1">
      <c r="A37" s="74"/>
      <c r="B37" s="74"/>
      <c r="C37" s="335" t="s">
        <v>194</v>
      </c>
      <c r="D37" s="340" t="s">
        <v>195</v>
      </c>
      <c r="E37" s="336">
        <f t="shared" si="0"/>
        <v>3077.16</v>
      </c>
      <c r="F37" s="337">
        <f t="shared" si="1"/>
        <v>3077.16</v>
      </c>
      <c r="G37" s="341">
        <v>3077.16</v>
      </c>
      <c r="H37" s="347">
        <v>3077.16</v>
      </c>
      <c r="I37" s="341"/>
      <c r="J37" s="341"/>
      <c r="K37" s="341"/>
      <c r="L37" s="360">
        <v>0</v>
      </c>
      <c r="M37" s="341"/>
      <c r="N37" s="341"/>
      <c r="O37" s="341"/>
      <c r="P37" s="341"/>
      <c r="Q37" s="341"/>
    </row>
    <row r="38" spans="1:17" ht="18.75" customHeight="1">
      <c r="A38" s="74"/>
      <c r="B38" s="74"/>
      <c r="C38" s="335" t="s">
        <v>196</v>
      </c>
      <c r="D38" s="340" t="s">
        <v>197</v>
      </c>
      <c r="E38" s="336">
        <f t="shared" si="0"/>
        <v>3077.16</v>
      </c>
      <c r="F38" s="337">
        <f t="shared" si="1"/>
        <v>3077.16</v>
      </c>
      <c r="G38" s="341">
        <v>3077.16</v>
      </c>
      <c r="H38" s="347">
        <v>3077.16</v>
      </c>
      <c r="I38" s="341"/>
      <c r="J38" s="341"/>
      <c r="K38" s="341"/>
      <c r="L38" s="360">
        <v>0</v>
      </c>
      <c r="M38" s="341"/>
      <c r="N38" s="341"/>
      <c r="O38" s="341"/>
      <c r="P38" s="341"/>
      <c r="Q38" s="341"/>
    </row>
    <row r="39" spans="1:17" ht="18.75" customHeight="1">
      <c r="A39" s="74"/>
      <c r="B39" s="74"/>
      <c r="C39" s="335" t="s">
        <v>198</v>
      </c>
      <c r="D39" s="340" t="s">
        <v>199</v>
      </c>
      <c r="E39" s="336">
        <f t="shared" si="0"/>
        <v>3077.16</v>
      </c>
      <c r="F39" s="337">
        <f t="shared" si="1"/>
        <v>3077.16</v>
      </c>
      <c r="G39" s="348">
        <v>3077.16</v>
      </c>
      <c r="H39" s="349">
        <v>3077.16</v>
      </c>
      <c r="I39" s="348"/>
      <c r="J39" s="348"/>
      <c r="K39" s="348"/>
      <c r="L39" s="362">
        <v>0</v>
      </c>
      <c r="M39" s="348"/>
      <c r="N39" s="348"/>
      <c r="O39" s="348"/>
      <c r="P39" s="348"/>
      <c r="Q39" s="348"/>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895833333333333" right="0.5895833333333333" top="0.7895833333333333" bottom="0.7895833333333333" header="0.5" footer="0.5"/>
  <pageSetup fitToHeight="1000" fitToWidth="1" horizontalDpi="600" verticalDpi="600" orientation="landscape" paperSize="9" scale="65"/>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showGridLines="0" showZeros="0" workbookViewId="0" topLeftCell="A1">
      <selection activeCell="H8" sqref="H8:H39"/>
    </sheetView>
  </sheetViews>
  <sheetFormatPr defaultColWidth="9.16015625" defaultRowHeight="12.75" customHeight="1"/>
  <cols>
    <col min="1" max="1" width="11.16015625" style="0" customWidth="1"/>
    <col min="2" max="2" width="28.16015625" style="0" customWidth="1"/>
    <col min="3" max="3" width="16" style="0" customWidth="1"/>
    <col min="4" max="4" width="29.83203125" style="0" customWidth="1"/>
    <col min="5" max="5" width="15.5" style="0" customWidth="1"/>
    <col min="6" max="7" width="14.33203125" style="0" customWidth="1"/>
    <col min="8" max="8" width="16.5" style="0" customWidth="1"/>
    <col min="9" max="9" width="20.33203125" style="0" customWidth="1"/>
    <col min="10" max="10" width="14.33203125" style="0" customWidth="1"/>
  </cols>
  <sheetData>
    <row r="1" spans="1:5" ht="29.25" customHeight="1">
      <c r="A1" s="58" t="s">
        <v>15</v>
      </c>
      <c r="B1" s="58"/>
      <c r="C1" s="58"/>
      <c r="D1" s="58"/>
      <c r="E1" s="58"/>
    </row>
    <row r="2" spans="1:11" ht="35.25" customHeight="1">
      <c r="A2" s="311" t="s">
        <v>16</v>
      </c>
      <c r="B2" s="311"/>
      <c r="C2" s="311"/>
      <c r="D2" s="311"/>
      <c r="E2" s="311"/>
      <c r="F2" s="311"/>
      <c r="G2" s="311"/>
      <c r="H2" s="311"/>
      <c r="I2" s="311"/>
      <c r="J2" s="311"/>
      <c r="K2" s="311"/>
    </row>
    <row r="3" ht="21.75" customHeight="1">
      <c r="K3" t="s">
        <v>43</v>
      </c>
    </row>
    <row r="4" spans="1:11" ht="15" customHeight="1">
      <c r="A4" s="60" t="s">
        <v>118</v>
      </c>
      <c r="B4" s="60" t="s">
        <v>119</v>
      </c>
      <c r="C4" s="63" t="s">
        <v>120</v>
      </c>
      <c r="D4" s="63" t="s">
        <v>121</v>
      </c>
      <c r="E4" s="60" t="s">
        <v>122</v>
      </c>
      <c r="F4" s="60" t="s">
        <v>123</v>
      </c>
      <c r="G4" s="60"/>
      <c r="H4" s="60"/>
      <c r="I4" s="60"/>
      <c r="J4" s="60"/>
      <c r="K4" s="60"/>
    </row>
    <row r="5" spans="1:11" ht="30" customHeight="1">
      <c r="A5" s="60"/>
      <c r="B5" s="60"/>
      <c r="C5" s="64"/>
      <c r="D5" s="64"/>
      <c r="E5" s="60"/>
      <c r="F5" s="65" t="s">
        <v>124</v>
      </c>
      <c r="G5" s="312" t="s">
        <v>200</v>
      </c>
      <c r="H5" s="312" t="s">
        <v>201</v>
      </c>
      <c r="I5" s="312" t="s">
        <v>202</v>
      </c>
      <c r="J5" s="312" t="s">
        <v>203</v>
      </c>
      <c r="K5" s="312" t="s">
        <v>204</v>
      </c>
    </row>
    <row r="6" spans="1:11" ht="40.5" customHeight="1">
      <c r="A6" s="313"/>
      <c r="B6" s="313"/>
      <c r="C6" s="314"/>
      <c r="D6" s="314"/>
      <c r="E6" s="313"/>
      <c r="F6" s="315"/>
      <c r="G6" s="316"/>
      <c r="H6" s="316"/>
      <c r="I6" s="316"/>
      <c r="J6" s="316"/>
      <c r="K6" s="316"/>
    </row>
    <row r="7" spans="1:11" ht="31.5" customHeight="1">
      <c r="A7" s="149" t="s">
        <v>135</v>
      </c>
      <c r="B7" s="317" t="s">
        <v>136</v>
      </c>
      <c r="C7" s="193"/>
      <c r="D7" s="71"/>
      <c r="E7" s="149">
        <v>1</v>
      </c>
      <c r="F7" s="149">
        <v>2</v>
      </c>
      <c r="G7" s="149">
        <v>5</v>
      </c>
      <c r="H7" s="149">
        <v>6</v>
      </c>
      <c r="I7" s="149">
        <v>7</v>
      </c>
      <c r="J7" s="149">
        <v>8</v>
      </c>
      <c r="K7" s="149">
        <v>9</v>
      </c>
    </row>
    <row r="8" spans="1:11" ht="19.5" customHeight="1">
      <c r="A8" s="71">
        <v>652</v>
      </c>
      <c r="B8" s="71" t="s">
        <v>137</v>
      </c>
      <c r="C8" s="193"/>
      <c r="D8" s="71" t="s">
        <v>124</v>
      </c>
      <c r="E8" s="71">
        <f>F8</f>
        <v>96352.69</v>
      </c>
      <c r="F8" s="71">
        <f>G8+H8</f>
        <v>96352.69</v>
      </c>
      <c r="G8" s="71">
        <v>74029.59</v>
      </c>
      <c r="H8" s="318">
        <v>22323.1</v>
      </c>
      <c r="I8" s="325"/>
      <c r="J8" s="71"/>
      <c r="K8" s="71"/>
    </row>
    <row r="9" spans="1:11" ht="19.5" customHeight="1">
      <c r="A9" s="71"/>
      <c r="B9" s="71"/>
      <c r="C9" s="319" t="s">
        <v>138</v>
      </c>
      <c r="D9" s="319" t="s">
        <v>139</v>
      </c>
      <c r="E9" s="71">
        <f aca="true" t="shared" si="0" ref="E9:E39">F9</f>
        <v>93275.53</v>
      </c>
      <c r="F9" s="199">
        <f aca="true" t="shared" si="1" ref="F9:F39">G9+H9</f>
        <v>93275.53</v>
      </c>
      <c r="G9" s="320">
        <f>G10+G13+G19+G23+G30+G32+G35</f>
        <v>74029.58</v>
      </c>
      <c r="H9" s="320">
        <f>H10+H13+H19+H23+H30+H32+H35</f>
        <v>19245.95</v>
      </c>
      <c r="I9" s="325"/>
      <c r="J9" s="71"/>
      <c r="K9" s="71"/>
    </row>
    <row r="10" spans="1:11" ht="19.5" customHeight="1">
      <c r="A10" s="71"/>
      <c r="B10" s="71"/>
      <c r="C10" s="319" t="s">
        <v>140</v>
      </c>
      <c r="D10" s="319" t="s">
        <v>141</v>
      </c>
      <c r="E10" s="71">
        <f t="shared" si="0"/>
        <v>4854.09</v>
      </c>
      <c r="F10" s="199">
        <f t="shared" si="1"/>
        <v>4854.09</v>
      </c>
      <c r="G10" s="199">
        <v>1200.44</v>
      </c>
      <c r="H10" s="320">
        <v>3653.65</v>
      </c>
      <c r="I10" s="325"/>
      <c r="J10" s="71"/>
      <c r="K10" s="71"/>
    </row>
    <row r="11" spans="1:11" ht="19.5" customHeight="1">
      <c r="A11" s="71"/>
      <c r="B11" s="74"/>
      <c r="C11" s="319" t="s">
        <v>142</v>
      </c>
      <c r="D11" s="319" t="s">
        <v>143</v>
      </c>
      <c r="E11" s="71">
        <f t="shared" si="0"/>
        <v>320.77</v>
      </c>
      <c r="F11" s="199">
        <f t="shared" si="1"/>
        <v>320.77</v>
      </c>
      <c r="G11" s="199">
        <v>320.77</v>
      </c>
      <c r="H11" s="320"/>
      <c r="I11" s="325"/>
      <c r="J11" s="71"/>
      <c r="K11" s="71"/>
    </row>
    <row r="12" spans="1:11" ht="19.5" customHeight="1">
      <c r="A12" s="71"/>
      <c r="B12" s="71"/>
      <c r="C12" s="319" t="s">
        <v>144</v>
      </c>
      <c r="D12" s="319" t="s">
        <v>145</v>
      </c>
      <c r="E12" s="71">
        <f t="shared" si="0"/>
        <v>4533.32</v>
      </c>
      <c r="F12" s="199">
        <f t="shared" si="1"/>
        <v>4533.32</v>
      </c>
      <c r="G12" s="199">
        <v>879.67</v>
      </c>
      <c r="H12" s="320">
        <v>3653.65</v>
      </c>
      <c r="I12" s="325"/>
      <c r="J12" s="71"/>
      <c r="K12" s="71"/>
    </row>
    <row r="13" spans="1:11" ht="19.5" customHeight="1">
      <c r="A13" s="74"/>
      <c r="B13" s="71"/>
      <c r="C13" s="319" t="s">
        <v>146</v>
      </c>
      <c r="D13" s="319" t="s">
        <v>147</v>
      </c>
      <c r="E13" s="71">
        <f t="shared" si="0"/>
        <v>58152.37</v>
      </c>
      <c r="F13" s="199">
        <f t="shared" si="1"/>
        <v>58152.37</v>
      </c>
      <c r="G13" s="199">
        <v>52543.44</v>
      </c>
      <c r="H13" s="320">
        <v>5608.93</v>
      </c>
      <c r="I13" s="325"/>
      <c r="J13" s="71"/>
      <c r="K13" s="71"/>
    </row>
    <row r="14" spans="1:11" ht="19.5" customHeight="1">
      <c r="A14" s="74"/>
      <c r="B14" s="71"/>
      <c r="C14" s="319" t="s">
        <v>148</v>
      </c>
      <c r="D14" s="319" t="s">
        <v>149</v>
      </c>
      <c r="E14" s="71">
        <f t="shared" si="0"/>
        <v>51172.84</v>
      </c>
      <c r="F14" s="199">
        <f t="shared" si="1"/>
        <v>51172.84</v>
      </c>
      <c r="G14" s="199">
        <v>46520.31</v>
      </c>
      <c r="H14" s="320">
        <v>4652.53</v>
      </c>
      <c r="I14" s="325"/>
      <c r="J14" s="71"/>
      <c r="K14" s="71"/>
    </row>
    <row r="15" spans="1:11" ht="19.5" customHeight="1">
      <c r="A15" s="74"/>
      <c r="B15" s="74"/>
      <c r="C15" s="319" t="s">
        <v>150</v>
      </c>
      <c r="D15" s="319" t="s">
        <v>151</v>
      </c>
      <c r="E15" s="71">
        <f t="shared" si="0"/>
        <v>6316.049999999999</v>
      </c>
      <c r="F15" s="199">
        <f t="shared" si="1"/>
        <v>6316.049999999999</v>
      </c>
      <c r="G15" s="199">
        <v>5459.65</v>
      </c>
      <c r="H15" s="320">
        <v>856.4</v>
      </c>
      <c r="I15" s="325"/>
      <c r="J15" s="71"/>
      <c r="K15" s="71"/>
    </row>
    <row r="16" spans="1:11" ht="19.5" customHeight="1">
      <c r="A16" s="74"/>
      <c r="B16" s="74"/>
      <c r="C16" s="319" t="s">
        <v>152</v>
      </c>
      <c r="D16" s="319" t="s">
        <v>153</v>
      </c>
      <c r="E16" s="71">
        <f t="shared" si="0"/>
        <v>10</v>
      </c>
      <c r="F16" s="199">
        <f t="shared" si="1"/>
        <v>10</v>
      </c>
      <c r="G16" s="199">
        <v>10</v>
      </c>
      <c r="H16" s="320"/>
      <c r="I16" s="325"/>
      <c r="J16" s="71"/>
      <c r="K16" s="71"/>
    </row>
    <row r="17" spans="1:11" ht="19.5" customHeight="1">
      <c r="A17" s="74"/>
      <c r="B17" s="74"/>
      <c r="C17" s="319" t="s">
        <v>154</v>
      </c>
      <c r="D17" s="319" t="s">
        <v>155</v>
      </c>
      <c r="E17" s="71">
        <f t="shared" si="0"/>
        <v>553.48</v>
      </c>
      <c r="F17" s="199">
        <f t="shared" si="1"/>
        <v>553.48</v>
      </c>
      <c r="G17" s="199">
        <v>553.48</v>
      </c>
      <c r="H17" s="320"/>
      <c r="I17" s="325"/>
      <c r="J17" s="71"/>
      <c r="K17" s="71"/>
    </row>
    <row r="18" spans="1:11" ht="19.5" customHeight="1">
      <c r="A18" s="74"/>
      <c r="B18" s="74"/>
      <c r="C18" s="319" t="s">
        <v>156</v>
      </c>
      <c r="D18" s="319" t="s">
        <v>157</v>
      </c>
      <c r="E18" s="71">
        <f t="shared" si="0"/>
        <v>100</v>
      </c>
      <c r="F18" s="199">
        <f t="shared" si="1"/>
        <v>100</v>
      </c>
      <c r="G18" s="199"/>
      <c r="H18" s="320">
        <v>100</v>
      </c>
      <c r="I18" s="325"/>
      <c r="J18" s="74"/>
      <c r="K18" s="74"/>
    </row>
    <row r="19" spans="1:11" ht="19.5" customHeight="1">
      <c r="A19" s="74"/>
      <c r="B19" s="74"/>
      <c r="C19" s="319">
        <v>21003</v>
      </c>
      <c r="D19" s="319" t="s">
        <v>159</v>
      </c>
      <c r="E19" s="71">
        <f t="shared" si="0"/>
        <v>12510.01</v>
      </c>
      <c r="F19" s="199">
        <f t="shared" si="1"/>
        <v>12510.01</v>
      </c>
      <c r="G19" s="199">
        <v>10911.48</v>
      </c>
      <c r="H19" s="320">
        <v>1598.53</v>
      </c>
      <c r="I19" s="325"/>
      <c r="J19" s="74"/>
      <c r="K19" s="74"/>
    </row>
    <row r="20" spans="1:11" ht="19.5" customHeight="1">
      <c r="A20" s="74"/>
      <c r="B20" s="74"/>
      <c r="C20" s="319" t="s">
        <v>160</v>
      </c>
      <c r="D20" s="319" t="s">
        <v>161</v>
      </c>
      <c r="E20" s="71">
        <f t="shared" si="0"/>
        <v>2528.08</v>
      </c>
      <c r="F20" s="199">
        <f t="shared" si="1"/>
        <v>2528.08</v>
      </c>
      <c r="G20" s="199">
        <v>2384.44</v>
      </c>
      <c r="H20" s="320">
        <v>143.64</v>
      </c>
      <c r="I20" s="325"/>
      <c r="J20" s="74"/>
      <c r="K20" s="74"/>
    </row>
    <row r="21" spans="1:11" ht="19.5" customHeight="1">
      <c r="A21" s="74"/>
      <c r="B21" s="74"/>
      <c r="C21" s="319" t="s">
        <v>162</v>
      </c>
      <c r="D21" s="319" t="s">
        <v>163</v>
      </c>
      <c r="E21" s="71">
        <f t="shared" si="0"/>
        <v>9169.410000000002</v>
      </c>
      <c r="F21" s="199">
        <f t="shared" si="1"/>
        <v>9169.410000000002</v>
      </c>
      <c r="G21" s="199">
        <v>8527.04</v>
      </c>
      <c r="H21" s="320">
        <v>642.37</v>
      </c>
      <c r="I21" s="325"/>
      <c r="J21" s="74"/>
      <c r="K21" s="74"/>
    </row>
    <row r="22" spans="1:11" ht="19.5" customHeight="1">
      <c r="A22" s="74"/>
      <c r="B22" s="74"/>
      <c r="C22" s="319" t="s">
        <v>164</v>
      </c>
      <c r="D22" s="319" t="s">
        <v>165</v>
      </c>
      <c r="E22" s="71">
        <f t="shared" si="0"/>
        <v>812.52</v>
      </c>
      <c r="F22" s="199">
        <f t="shared" si="1"/>
        <v>812.52</v>
      </c>
      <c r="G22" s="199"/>
      <c r="H22" s="320">
        <v>812.52</v>
      </c>
      <c r="I22" s="325"/>
      <c r="J22" s="74"/>
      <c r="K22" s="74"/>
    </row>
    <row r="23" spans="1:11" ht="19.5" customHeight="1">
      <c r="A23" s="74"/>
      <c r="B23" s="74"/>
      <c r="C23" s="319" t="s">
        <v>166</v>
      </c>
      <c r="D23" s="319" t="s">
        <v>167</v>
      </c>
      <c r="E23" s="71">
        <f t="shared" si="0"/>
        <v>11178.489999999998</v>
      </c>
      <c r="F23" s="199">
        <f t="shared" si="1"/>
        <v>11178.489999999998</v>
      </c>
      <c r="G23" s="199">
        <f>SUM(G24:G29)</f>
        <v>8607.369999999999</v>
      </c>
      <c r="H23" s="199">
        <f>SUM(H24:H29)</f>
        <v>2571.12</v>
      </c>
      <c r="I23" s="325"/>
      <c r="J23" s="74"/>
      <c r="K23" s="74"/>
    </row>
    <row r="24" spans="1:11" ht="19.5" customHeight="1">
      <c r="A24" s="74"/>
      <c r="B24" s="74"/>
      <c r="C24" s="319" t="s">
        <v>168</v>
      </c>
      <c r="D24" s="319" t="s">
        <v>169</v>
      </c>
      <c r="E24" s="71">
        <f t="shared" si="0"/>
        <v>909.4100000000001</v>
      </c>
      <c r="F24" s="199">
        <f t="shared" si="1"/>
        <v>909.4100000000001</v>
      </c>
      <c r="G24" s="199">
        <v>867.57</v>
      </c>
      <c r="H24" s="320">
        <v>41.84</v>
      </c>
      <c r="I24" s="325"/>
      <c r="J24" s="74"/>
      <c r="K24" s="74"/>
    </row>
    <row r="25" spans="1:11" ht="19.5" customHeight="1">
      <c r="A25" s="74"/>
      <c r="B25" s="74"/>
      <c r="C25" s="319" t="s">
        <v>170</v>
      </c>
      <c r="D25" s="319" t="s">
        <v>171</v>
      </c>
      <c r="E25" s="71">
        <f t="shared" si="0"/>
        <v>480.45000000000005</v>
      </c>
      <c r="F25" s="199">
        <f t="shared" si="1"/>
        <v>480.45000000000005</v>
      </c>
      <c r="G25" s="199">
        <v>474.85</v>
      </c>
      <c r="H25" s="320">
        <v>5.6</v>
      </c>
      <c r="I25" s="325"/>
      <c r="J25" s="74"/>
      <c r="K25" s="74"/>
    </row>
    <row r="26" spans="1:11" ht="19.5" customHeight="1">
      <c r="A26" s="74"/>
      <c r="B26" s="74"/>
      <c r="C26" s="319" t="s">
        <v>172</v>
      </c>
      <c r="D26" s="319" t="s">
        <v>173</v>
      </c>
      <c r="E26" s="71">
        <f t="shared" si="0"/>
        <v>7941.95</v>
      </c>
      <c r="F26" s="199">
        <f t="shared" si="1"/>
        <v>7941.95</v>
      </c>
      <c r="G26" s="199">
        <v>7264.95</v>
      </c>
      <c r="H26" s="320">
        <v>677</v>
      </c>
      <c r="I26" s="325"/>
      <c r="J26" s="74"/>
      <c r="K26" s="74"/>
    </row>
    <row r="27" spans="1:11" ht="19.5" customHeight="1">
      <c r="A27" s="74"/>
      <c r="B27" s="74"/>
      <c r="C27" s="319" t="s">
        <v>174</v>
      </c>
      <c r="D27" s="319" t="s">
        <v>175</v>
      </c>
      <c r="E27" s="71">
        <f t="shared" si="0"/>
        <v>1161.48</v>
      </c>
      <c r="F27" s="199">
        <f t="shared" si="1"/>
        <v>1161.48</v>
      </c>
      <c r="G27" s="199"/>
      <c r="H27" s="320">
        <v>1161.48</v>
      </c>
      <c r="I27" s="325"/>
      <c r="J27" s="74"/>
      <c r="K27" s="74"/>
    </row>
    <row r="28" spans="1:11" ht="19.5" customHeight="1">
      <c r="A28" s="74"/>
      <c r="B28" s="74"/>
      <c r="C28" s="319" t="s">
        <v>176</v>
      </c>
      <c r="D28" s="319" t="s">
        <v>177</v>
      </c>
      <c r="E28" s="71">
        <f t="shared" si="0"/>
        <v>465.54</v>
      </c>
      <c r="F28" s="199">
        <f t="shared" si="1"/>
        <v>465.54</v>
      </c>
      <c r="G28" s="199"/>
      <c r="H28" s="320">
        <v>465.54</v>
      </c>
      <c r="I28" s="325"/>
      <c r="J28" s="74"/>
      <c r="K28" s="74"/>
    </row>
    <row r="29" spans="1:11" ht="19.5" customHeight="1">
      <c r="A29" s="74"/>
      <c r="B29" s="74"/>
      <c r="C29" s="319" t="s">
        <v>178</v>
      </c>
      <c r="D29" s="319" t="s">
        <v>179</v>
      </c>
      <c r="E29" s="71">
        <f t="shared" si="0"/>
        <v>219.66</v>
      </c>
      <c r="F29" s="199">
        <f t="shared" si="1"/>
        <v>219.66</v>
      </c>
      <c r="G29" s="199"/>
      <c r="H29" s="320">
        <v>219.66</v>
      </c>
      <c r="I29" s="325"/>
      <c r="J29" s="74"/>
      <c r="K29" s="74"/>
    </row>
    <row r="30" spans="1:11" ht="19.5" customHeight="1">
      <c r="A30" s="74"/>
      <c r="B30" s="74"/>
      <c r="C30" s="319" t="s">
        <v>180</v>
      </c>
      <c r="D30" s="319" t="s">
        <v>181</v>
      </c>
      <c r="E30" s="71">
        <f t="shared" si="0"/>
        <v>97.37</v>
      </c>
      <c r="F30" s="199">
        <f t="shared" si="1"/>
        <v>97.37</v>
      </c>
      <c r="G30" s="199"/>
      <c r="H30" s="320">
        <v>97.37</v>
      </c>
      <c r="I30" s="325"/>
      <c r="J30" s="74"/>
      <c r="K30" s="74"/>
    </row>
    <row r="31" spans="1:11" ht="19.5" customHeight="1">
      <c r="A31" s="74"/>
      <c r="B31" s="74"/>
      <c r="C31" s="319" t="s">
        <v>182</v>
      </c>
      <c r="D31" s="319" t="s">
        <v>183</v>
      </c>
      <c r="E31" s="71">
        <f t="shared" si="0"/>
        <v>97.37</v>
      </c>
      <c r="F31" s="199">
        <f t="shared" si="1"/>
        <v>97.37</v>
      </c>
      <c r="G31" s="199"/>
      <c r="H31" s="320">
        <v>97.37</v>
      </c>
      <c r="I31" s="325"/>
      <c r="J31" s="74"/>
      <c r="K31" s="74"/>
    </row>
    <row r="32" spans="1:11" ht="19.5" customHeight="1">
      <c r="A32" s="74"/>
      <c r="B32" s="74"/>
      <c r="C32" s="319" t="s">
        <v>184</v>
      </c>
      <c r="D32" s="319" t="s">
        <v>185</v>
      </c>
      <c r="E32" s="71">
        <f t="shared" si="0"/>
        <v>2389.74</v>
      </c>
      <c r="F32" s="320">
        <f aca="true" t="shared" si="2" ref="F32:H32">F33+F34</f>
        <v>2389.74</v>
      </c>
      <c r="G32" s="320">
        <f t="shared" si="2"/>
        <v>766.85</v>
      </c>
      <c r="H32" s="320">
        <f t="shared" si="2"/>
        <v>1622.89</v>
      </c>
      <c r="I32" s="325"/>
      <c r="J32" s="74"/>
      <c r="K32" s="74"/>
    </row>
    <row r="33" spans="1:11" ht="19.5" customHeight="1">
      <c r="A33" s="74"/>
      <c r="B33" s="74"/>
      <c r="C33" s="319" t="s">
        <v>186</v>
      </c>
      <c r="D33" s="319" t="s">
        <v>187</v>
      </c>
      <c r="E33" s="71">
        <f t="shared" si="0"/>
        <v>151.26</v>
      </c>
      <c r="F33" s="199">
        <f t="shared" si="1"/>
        <v>151.26</v>
      </c>
      <c r="G33" s="199"/>
      <c r="H33" s="320">
        <v>151.26</v>
      </c>
      <c r="I33" s="325"/>
      <c r="J33" s="74"/>
      <c r="K33" s="74"/>
    </row>
    <row r="34" spans="1:11" ht="19.5" customHeight="1">
      <c r="A34" s="74"/>
      <c r="B34" s="74"/>
      <c r="C34" s="319" t="s">
        <v>188</v>
      </c>
      <c r="D34" s="319" t="s">
        <v>189</v>
      </c>
      <c r="E34" s="71">
        <f t="shared" si="0"/>
        <v>2238.48</v>
      </c>
      <c r="F34" s="199">
        <f t="shared" si="1"/>
        <v>2238.48</v>
      </c>
      <c r="G34" s="199">
        <v>766.85</v>
      </c>
      <c r="H34" s="320">
        <v>1471.63</v>
      </c>
      <c r="I34" s="325"/>
      <c r="J34" s="74"/>
      <c r="K34" s="74"/>
    </row>
    <row r="35" spans="1:11" ht="19.5" customHeight="1">
      <c r="A35" s="74"/>
      <c r="B35" s="74"/>
      <c r="C35" s="319" t="s">
        <v>190</v>
      </c>
      <c r="D35" s="319" t="s">
        <v>191</v>
      </c>
      <c r="E35" s="71">
        <f t="shared" si="0"/>
        <v>4093.46</v>
      </c>
      <c r="F35" s="321">
        <f t="shared" si="1"/>
        <v>4093.46</v>
      </c>
      <c r="G35" s="321"/>
      <c r="H35" s="322">
        <v>4093.46</v>
      </c>
      <c r="I35" s="326"/>
      <c r="J35" s="74"/>
      <c r="K35" s="74"/>
    </row>
    <row r="36" spans="1:11" ht="19.5" customHeight="1">
      <c r="A36" s="74"/>
      <c r="B36" s="74"/>
      <c r="C36" s="319" t="s">
        <v>192</v>
      </c>
      <c r="D36" s="319" t="s">
        <v>193</v>
      </c>
      <c r="E36" s="71">
        <f t="shared" si="0"/>
        <v>4093.46</v>
      </c>
      <c r="F36" s="199">
        <f t="shared" si="1"/>
        <v>4093.46</v>
      </c>
      <c r="G36" s="199"/>
      <c r="H36" s="323">
        <v>4093.46</v>
      </c>
      <c r="I36" s="327"/>
      <c r="J36" s="328"/>
      <c r="K36" s="74"/>
    </row>
    <row r="37" spans="1:11" ht="19.5" customHeight="1">
      <c r="A37" s="74"/>
      <c r="B37" s="74"/>
      <c r="C37" s="319" t="s">
        <v>194</v>
      </c>
      <c r="D37" s="319" t="s">
        <v>195</v>
      </c>
      <c r="E37" s="71">
        <f t="shared" si="0"/>
        <v>3077.16</v>
      </c>
      <c r="F37" s="199">
        <f t="shared" si="1"/>
        <v>3077.16</v>
      </c>
      <c r="G37" s="199"/>
      <c r="H37" s="323">
        <v>3077.16</v>
      </c>
      <c r="I37" s="327"/>
      <c r="J37" s="328"/>
      <c r="K37" s="74"/>
    </row>
    <row r="38" spans="1:11" ht="19.5" customHeight="1">
      <c r="A38" s="74"/>
      <c r="B38" s="74"/>
      <c r="C38" s="319" t="s">
        <v>196</v>
      </c>
      <c r="D38" s="319" t="s">
        <v>197</v>
      </c>
      <c r="E38" s="71">
        <f t="shared" si="0"/>
        <v>3077.16</v>
      </c>
      <c r="F38" s="199">
        <f t="shared" si="1"/>
        <v>3077.16</v>
      </c>
      <c r="G38" s="199"/>
      <c r="H38" s="323">
        <v>3077.16</v>
      </c>
      <c r="I38" s="327"/>
      <c r="J38" s="328"/>
      <c r="K38" s="74"/>
    </row>
    <row r="39" spans="1:11" ht="19.5" customHeight="1">
      <c r="A39" s="74"/>
      <c r="B39" s="74"/>
      <c r="C39" s="319" t="s">
        <v>198</v>
      </c>
      <c r="D39" s="319" t="s">
        <v>199</v>
      </c>
      <c r="E39" s="71">
        <f t="shared" si="0"/>
        <v>3077.16</v>
      </c>
      <c r="F39" s="71">
        <f t="shared" si="1"/>
        <v>3077.16</v>
      </c>
      <c r="G39" s="74"/>
      <c r="H39" s="324">
        <v>3077.16</v>
      </c>
      <c r="I39" s="327"/>
      <c r="J39" s="328"/>
      <c r="K39" s="74"/>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895833333333333" right="0.5895833333333333" top="0.7895833333333333" bottom="0.7895833333333333"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
      <selection activeCell="D34" sqref="D34"/>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277" t="s">
        <v>17</v>
      </c>
      <c r="B1" s="278"/>
      <c r="C1" s="278"/>
      <c r="D1" s="278"/>
      <c r="E1" s="278"/>
      <c r="F1" s="278"/>
      <c r="G1" s="278"/>
      <c r="H1" s="279"/>
    </row>
    <row r="2" spans="1:8" ht="22.5" customHeight="1">
      <c r="A2" s="280" t="s">
        <v>18</v>
      </c>
      <c r="B2" s="281"/>
      <c r="C2" s="281"/>
      <c r="D2" s="281"/>
      <c r="E2" s="281"/>
      <c r="F2" s="281"/>
      <c r="G2" s="281"/>
      <c r="H2" s="281"/>
    </row>
    <row r="3" spans="1:8" ht="22.5" customHeight="1">
      <c r="A3" s="282"/>
      <c r="B3" s="282"/>
      <c r="C3" s="283"/>
      <c r="D3" s="283"/>
      <c r="E3" s="284"/>
      <c r="F3" s="285"/>
      <c r="G3" s="285"/>
      <c r="H3" s="286" t="s">
        <v>43</v>
      </c>
    </row>
    <row r="4" spans="1:8" ht="22.5" customHeight="1">
      <c r="A4" s="287" t="s">
        <v>44</v>
      </c>
      <c r="B4" s="287"/>
      <c r="C4" s="287" t="s">
        <v>45</v>
      </c>
      <c r="D4" s="287"/>
      <c r="E4" s="287"/>
      <c r="F4" s="287"/>
      <c r="G4" s="287"/>
      <c r="H4" s="287"/>
    </row>
    <row r="5" spans="1:8" ht="22.5" customHeight="1">
      <c r="A5" s="287" t="s">
        <v>46</v>
      </c>
      <c r="B5" s="287" t="s">
        <v>47</v>
      </c>
      <c r="C5" s="287" t="s">
        <v>48</v>
      </c>
      <c r="D5" s="287" t="s">
        <v>205</v>
      </c>
      <c r="E5" s="287" t="s">
        <v>206</v>
      </c>
      <c r="F5" s="287" t="s">
        <v>49</v>
      </c>
      <c r="G5" s="287" t="s">
        <v>205</v>
      </c>
      <c r="H5" s="287" t="s">
        <v>206</v>
      </c>
    </row>
    <row r="6" spans="1:8" ht="22.5" customHeight="1">
      <c r="A6" s="288" t="s">
        <v>207</v>
      </c>
      <c r="B6" s="289">
        <v>35843.56</v>
      </c>
      <c r="C6" s="288" t="s">
        <v>207</v>
      </c>
      <c r="D6" s="289">
        <f>SUM(D7:D34)</f>
        <v>35845.41</v>
      </c>
      <c r="E6" s="289"/>
      <c r="F6" s="290" t="s">
        <v>207</v>
      </c>
      <c r="G6" s="291">
        <v>35845.41</v>
      </c>
      <c r="H6" s="289">
        <f>SUM(H7,H12,H23,H24,H25)</f>
        <v>0</v>
      </c>
    </row>
    <row r="7" spans="1:8" ht="22.5" customHeight="1">
      <c r="A7" s="292" t="s">
        <v>208</v>
      </c>
      <c r="B7" s="289">
        <v>35843.56</v>
      </c>
      <c r="C7" s="293" t="s">
        <v>52</v>
      </c>
      <c r="D7" s="289"/>
      <c r="E7" s="289"/>
      <c r="F7" s="290" t="s">
        <v>53</v>
      </c>
      <c r="G7" s="291">
        <v>14487.63</v>
      </c>
      <c r="H7" s="289"/>
    </row>
    <row r="8" spans="1:8" ht="22.5" customHeight="1">
      <c r="A8" s="294" t="s">
        <v>209</v>
      </c>
      <c r="B8" s="289"/>
      <c r="C8" s="293" t="s">
        <v>55</v>
      </c>
      <c r="D8" s="289"/>
      <c r="E8" s="289"/>
      <c r="F8" s="290" t="s">
        <v>56</v>
      </c>
      <c r="G8" s="291">
        <v>12284.74</v>
      </c>
      <c r="H8" s="289"/>
    </row>
    <row r="9" spans="1:8" ht="22.5" customHeight="1">
      <c r="A9" s="292" t="s">
        <v>210</v>
      </c>
      <c r="B9" s="289"/>
      <c r="C9" s="293" t="s">
        <v>58</v>
      </c>
      <c r="D9" s="289"/>
      <c r="E9" s="289"/>
      <c r="F9" s="290" t="s">
        <v>59</v>
      </c>
      <c r="G9" s="291">
        <v>2189.17</v>
      </c>
      <c r="H9" s="289"/>
    </row>
    <row r="10" spans="1:8" ht="22.5" customHeight="1">
      <c r="A10" s="292" t="s">
        <v>211</v>
      </c>
      <c r="B10" s="289"/>
      <c r="C10" s="293" t="s">
        <v>61</v>
      </c>
      <c r="D10" s="289"/>
      <c r="E10" s="289"/>
      <c r="F10" s="290" t="s">
        <v>62</v>
      </c>
      <c r="G10" s="291">
        <v>11.32</v>
      </c>
      <c r="H10" s="289"/>
    </row>
    <row r="11" spans="1:8" ht="22.5" customHeight="1">
      <c r="A11" s="292"/>
      <c r="B11" s="289"/>
      <c r="C11" s="293" t="s">
        <v>64</v>
      </c>
      <c r="D11" s="289"/>
      <c r="E11" s="289"/>
      <c r="F11" s="290" t="s">
        <v>65</v>
      </c>
      <c r="G11" s="291">
        <v>2.4</v>
      </c>
      <c r="H11" s="289"/>
    </row>
    <row r="12" spans="1:8" ht="22.5" customHeight="1">
      <c r="A12" s="292"/>
      <c r="B12" s="289"/>
      <c r="C12" s="293" t="s">
        <v>67</v>
      </c>
      <c r="D12" s="289"/>
      <c r="E12" s="289"/>
      <c r="F12" s="290" t="s">
        <v>68</v>
      </c>
      <c r="G12" s="291">
        <v>21357.78</v>
      </c>
      <c r="H12" s="289"/>
    </row>
    <row r="13" spans="1:8" ht="22.5" customHeight="1">
      <c r="A13" s="292"/>
      <c r="B13" s="289"/>
      <c r="C13" s="293" t="s">
        <v>70</v>
      </c>
      <c r="D13" s="289"/>
      <c r="E13" s="289"/>
      <c r="F13" s="295" t="s">
        <v>56</v>
      </c>
      <c r="G13" s="295"/>
      <c r="H13" s="289"/>
    </row>
    <row r="14" spans="1:8" ht="22.5" customHeight="1">
      <c r="A14" s="292"/>
      <c r="B14" s="289"/>
      <c r="C14" s="293" t="s">
        <v>72</v>
      </c>
      <c r="D14" s="289"/>
      <c r="E14" s="289"/>
      <c r="F14" s="295" t="s">
        <v>59</v>
      </c>
      <c r="G14" s="291">
        <v>10635</v>
      </c>
      <c r="H14" s="296"/>
    </row>
    <row r="15" spans="1:8" ht="22.5" customHeight="1">
      <c r="A15" s="297"/>
      <c r="B15" s="289"/>
      <c r="C15" s="293" t="s">
        <v>74</v>
      </c>
      <c r="D15" s="289"/>
      <c r="E15" s="289"/>
      <c r="F15" s="295" t="s">
        <v>75</v>
      </c>
      <c r="G15" s="291">
        <v>7621.39</v>
      </c>
      <c r="H15" s="296"/>
    </row>
    <row r="16" spans="1:8" ht="22.5" customHeight="1">
      <c r="A16" s="297"/>
      <c r="B16" s="289"/>
      <c r="C16" s="293" t="s">
        <v>77</v>
      </c>
      <c r="D16" s="289">
        <v>32768.25</v>
      </c>
      <c r="E16" s="289"/>
      <c r="F16" s="295" t="s">
        <v>78</v>
      </c>
      <c r="G16" s="291">
        <v>858</v>
      </c>
      <c r="H16" s="296"/>
    </row>
    <row r="17" spans="1:8" ht="22.5" customHeight="1">
      <c r="A17" s="297"/>
      <c r="B17" s="289"/>
      <c r="C17" s="293" t="s">
        <v>80</v>
      </c>
      <c r="D17" s="289"/>
      <c r="E17" s="289"/>
      <c r="F17" s="295" t="s">
        <v>81</v>
      </c>
      <c r="G17" s="290"/>
      <c r="H17" s="295"/>
    </row>
    <row r="18" spans="1:8" ht="22.5" customHeight="1">
      <c r="A18" s="297"/>
      <c r="B18" s="298"/>
      <c r="C18" s="293" t="s">
        <v>82</v>
      </c>
      <c r="D18" s="289"/>
      <c r="E18" s="289"/>
      <c r="F18" s="295" t="s">
        <v>83</v>
      </c>
      <c r="G18" s="291">
        <v>2243.39</v>
      </c>
      <c r="H18" s="296"/>
    </row>
    <row r="19" spans="1:8" ht="22.5" customHeight="1">
      <c r="A19" s="142"/>
      <c r="B19" s="299"/>
      <c r="C19" s="293" t="s">
        <v>84</v>
      </c>
      <c r="D19" s="289">
        <v>3077.16</v>
      </c>
      <c r="E19" s="289"/>
      <c r="F19" s="295" t="s">
        <v>85</v>
      </c>
      <c r="G19" s="295"/>
      <c r="H19" s="289"/>
    </row>
    <row r="20" spans="1:8" ht="22.5" customHeight="1">
      <c r="A20" s="142"/>
      <c r="B20" s="298"/>
      <c r="C20" s="293" t="s">
        <v>86</v>
      </c>
      <c r="D20" s="289"/>
      <c r="E20" s="289"/>
      <c r="F20" s="295" t="s">
        <v>87</v>
      </c>
      <c r="G20" s="295"/>
      <c r="H20" s="289"/>
    </row>
    <row r="21" spans="1:8" ht="22.5" customHeight="1">
      <c r="A21" s="300"/>
      <c r="B21" s="298"/>
      <c r="C21" s="293" t="s">
        <v>88</v>
      </c>
      <c r="D21" s="289"/>
      <c r="E21" s="289"/>
      <c r="F21" s="295" t="s">
        <v>89</v>
      </c>
      <c r="G21" s="295"/>
      <c r="H21" s="289"/>
    </row>
    <row r="22" spans="1:8" ht="22.5" customHeight="1">
      <c r="A22" s="301"/>
      <c r="B22" s="298"/>
      <c r="C22" s="293" t="s">
        <v>90</v>
      </c>
      <c r="D22" s="289"/>
      <c r="E22" s="289"/>
      <c r="F22" s="302" t="s">
        <v>91</v>
      </c>
      <c r="G22" s="302"/>
      <c r="H22" s="289"/>
    </row>
    <row r="23" spans="1:8" ht="22.5" customHeight="1">
      <c r="A23" s="83"/>
      <c r="B23" s="298"/>
      <c r="C23" s="293" t="s">
        <v>92</v>
      </c>
      <c r="D23" s="289"/>
      <c r="E23" s="289"/>
      <c r="F23" s="303" t="s">
        <v>93</v>
      </c>
      <c r="G23" s="303"/>
      <c r="H23" s="289"/>
    </row>
    <row r="24" spans="1:8" ht="22.5" customHeight="1">
      <c r="A24" s="83"/>
      <c r="B24" s="298"/>
      <c r="C24" s="293" t="s">
        <v>94</v>
      </c>
      <c r="D24" s="289"/>
      <c r="E24" s="289"/>
      <c r="F24" s="303" t="s">
        <v>95</v>
      </c>
      <c r="G24" s="303"/>
      <c r="H24" s="289"/>
    </row>
    <row r="25" spans="1:9" ht="22.5" customHeight="1">
      <c r="A25" s="83"/>
      <c r="B25" s="298"/>
      <c r="C25" s="293" t="s">
        <v>96</v>
      </c>
      <c r="D25" s="289"/>
      <c r="E25" s="289"/>
      <c r="F25" s="303" t="s">
        <v>97</v>
      </c>
      <c r="G25" s="303"/>
      <c r="H25" s="289"/>
      <c r="I25" s="58"/>
    </row>
    <row r="26" spans="1:9" ht="22.5" customHeight="1">
      <c r="A26" s="83"/>
      <c r="B26" s="298"/>
      <c r="C26" s="293" t="s">
        <v>98</v>
      </c>
      <c r="D26" s="289"/>
      <c r="E26" s="289"/>
      <c r="F26" s="290"/>
      <c r="G26" s="290"/>
      <c r="H26" s="289"/>
      <c r="I26" s="58"/>
    </row>
    <row r="27" spans="1:9" ht="22.5" customHeight="1">
      <c r="A27" s="301"/>
      <c r="B27" s="299"/>
      <c r="C27" s="293" t="s">
        <v>99</v>
      </c>
      <c r="D27" s="289"/>
      <c r="E27" s="289"/>
      <c r="F27" s="290"/>
      <c r="G27" s="290"/>
      <c r="H27" s="289"/>
      <c r="I27" s="58"/>
    </row>
    <row r="28" spans="1:9" ht="22.5" customHeight="1">
      <c r="A28" s="83"/>
      <c r="B28" s="298"/>
      <c r="C28" s="293" t="s">
        <v>100</v>
      </c>
      <c r="D28" s="289"/>
      <c r="E28" s="289"/>
      <c r="F28" s="290"/>
      <c r="G28" s="290"/>
      <c r="H28" s="289"/>
      <c r="I28" s="58"/>
    </row>
    <row r="29" spans="1:9" ht="22.5" customHeight="1">
      <c r="A29" s="301"/>
      <c r="B29" s="299"/>
      <c r="C29" s="293" t="s">
        <v>101</v>
      </c>
      <c r="D29" s="289"/>
      <c r="E29" s="289"/>
      <c r="F29" s="290"/>
      <c r="G29" s="290"/>
      <c r="H29" s="289"/>
      <c r="I29" s="58"/>
    </row>
    <row r="30" spans="1:9" ht="22.5" customHeight="1">
      <c r="A30" s="301"/>
      <c r="B30" s="298"/>
      <c r="C30" s="293" t="s">
        <v>102</v>
      </c>
      <c r="D30" s="289"/>
      <c r="E30" s="289"/>
      <c r="F30" s="290"/>
      <c r="G30" s="290"/>
      <c r="H30" s="289"/>
      <c r="I30" s="58"/>
    </row>
    <row r="31" spans="1:8" ht="22.5" customHeight="1">
      <c r="A31" s="301"/>
      <c r="B31" s="298"/>
      <c r="C31" s="293" t="s">
        <v>103</v>
      </c>
      <c r="D31" s="289"/>
      <c r="E31" s="289"/>
      <c r="F31" s="290"/>
      <c r="G31" s="290"/>
      <c r="H31" s="289"/>
    </row>
    <row r="32" spans="1:8" ht="22.5" customHeight="1">
      <c r="A32" s="301"/>
      <c r="B32" s="298"/>
      <c r="C32" s="293" t="s">
        <v>104</v>
      </c>
      <c r="D32" s="289"/>
      <c r="E32" s="289"/>
      <c r="F32" s="290"/>
      <c r="G32" s="290"/>
      <c r="H32" s="289"/>
    </row>
    <row r="33" spans="1:9" ht="22.5" customHeight="1">
      <c r="A33" s="301"/>
      <c r="B33" s="298"/>
      <c r="C33" s="293" t="s">
        <v>105</v>
      </c>
      <c r="D33" s="289"/>
      <c r="E33" s="289"/>
      <c r="F33" s="290"/>
      <c r="G33" s="290"/>
      <c r="H33" s="289"/>
      <c r="I33" s="58"/>
    </row>
    <row r="34" spans="1:8" ht="22.5" customHeight="1">
      <c r="A34" s="300"/>
      <c r="B34" s="298"/>
      <c r="C34" s="293" t="s">
        <v>106</v>
      </c>
      <c r="D34" s="289"/>
      <c r="E34" s="289"/>
      <c r="F34" s="290"/>
      <c r="G34" s="290"/>
      <c r="H34" s="289"/>
    </row>
    <row r="35" spans="1:8" ht="22.5" customHeight="1">
      <c r="A35" s="301"/>
      <c r="B35" s="298"/>
      <c r="C35" s="139"/>
      <c r="D35" s="304"/>
      <c r="E35" s="304"/>
      <c r="F35" s="292"/>
      <c r="G35" s="292"/>
      <c r="H35" s="305"/>
    </row>
    <row r="36" spans="1:8" ht="18" customHeight="1">
      <c r="A36" s="306" t="s">
        <v>107</v>
      </c>
      <c r="B36" s="299">
        <f>SUM(B6)</f>
        <v>35843.56</v>
      </c>
      <c r="C36" s="306" t="s">
        <v>108</v>
      </c>
      <c r="D36" s="304">
        <f>SUM(D6)</f>
        <v>35845.41</v>
      </c>
      <c r="E36" s="304"/>
      <c r="F36" s="306" t="s">
        <v>108</v>
      </c>
      <c r="G36" s="304">
        <f>SUM(D6)</f>
        <v>35845.41</v>
      </c>
      <c r="H36" s="305">
        <f>SUM(H6)</f>
        <v>0</v>
      </c>
    </row>
    <row r="37" spans="1:8" ht="18" customHeight="1">
      <c r="A37" s="293" t="s">
        <v>113</v>
      </c>
      <c r="B37" s="298">
        <v>1.85</v>
      </c>
      <c r="C37" s="297" t="s">
        <v>110</v>
      </c>
      <c r="D37" s="304">
        <f>SUM(B41)-SUM(D36)</f>
        <v>0</v>
      </c>
      <c r="E37" s="304"/>
      <c r="F37" s="297" t="s">
        <v>110</v>
      </c>
      <c r="G37" s="297"/>
      <c r="H37" s="305">
        <f>D37</f>
        <v>0</v>
      </c>
    </row>
    <row r="38" spans="1:8" ht="18" customHeight="1">
      <c r="A38" s="293" t="s">
        <v>114</v>
      </c>
      <c r="B38" s="298">
        <v>1.85</v>
      </c>
      <c r="C38" s="142"/>
      <c r="D38" s="289"/>
      <c r="E38" s="289"/>
      <c r="F38" s="142"/>
      <c r="G38" s="142"/>
      <c r="H38" s="289"/>
    </row>
    <row r="39" spans="1:8" ht="22.5" customHeight="1">
      <c r="A39" s="293" t="s">
        <v>212</v>
      </c>
      <c r="B39" s="298"/>
      <c r="C39" s="307"/>
      <c r="D39" s="308"/>
      <c r="E39" s="308"/>
      <c r="F39" s="301"/>
      <c r="G39" s="301"/>
      <c r="H39" s="304"/>
    </row>
    <row r="40" spans="1:8" ht="21" customHeight="1">
      <c r="A40" s="301"/>
      <c r="B40" s="298"/>
      <c r="C40" s="300"/>
      <c r="D40" s="308"/>
      <c r="E40" s="308"/>
      <c r="F40" s="300"/>
      <c r="G40" s="300"/>
      <c r="H40" s="308"/>
    </row>
    <row r="41" spans="1:8" ht="18" customHeight="1">
      <c r="A41" s="287" t="s">
        <v>116</v>
      </c>
      <c r="B41" s="299">
        <f>SUM(B36,B37)</f>
        <v>35845.409999999996</v>
      </c>
      <c r="C41" s="309" t="s">
        <v>117</v>
      </c>
      <c r="D41" s="308">
        <f>SUM(D36,D37)</f>
        <v>35845.41</v>
      </c>
      <c r="E41" s="308"/>
      <c r="F41" s="287" t="s">
        <v>117</v>
      </c>
      <c r="G41" s="60">
        <f>G36</f>
        <v>35845.41</v>
      </c>
      <c r="H41" s="289">
        <f>SUM(H36,H37)</f>
        <v>0</v>
      </c>
    </row>
    <row r="42" spans="4:8" ht="12.75" customHeight="1">
      <c r="D42" s="310"/>
      <c r="E42" s="310"/>
      <c r="H42" s="310"/>
    </row>
    <row r="43" spans="4:8" ht="12.75" customHeight="1">
      <c r="D43" s="310"/>
      <c r="E43" s="310"/>
      <c r="H43" s="310"/>
    </row>
    <row r="44" spans="4:8" ht="12.75" customHeight="1">
      <c r="D44" s="310"/>
      <c r="E44" s="310"/>
      <c r="H44" s="310"/>
    </row>
    <row r="45" spans="4:8" ht="12.75" customHeight="1">
      <c r="D45" s="310"/>
      <c r="E45" s="310"/>
      <c r="H45" s="310"/>
    </row>
    <row r="46" spans="4:8" ht="12.75" customHeight="1">
      <c r="D46" s="310"/>
      <c r="E46" s="310"/>
      <c r="H46" s="310"/>
    </row>
    <row r="47" spans="4:8" ht="12.75" customHeight="1">
      <c r="D47" s="310"/>
      <c r="E47" s="310"/>
      <c r="H47" s="310"/>
    </row>
    <row r="48" spans="4:8" ht="12.75" customHeight="1">
      <c r="D48" s="310"/>
      <c r="E48" s="310"/>
      <c r="H48" s="310"/>
    </row>
    <row r="49" spans="4:8" ht="12.75" customHeight="1">
      <c r="D49" s="310"/>
      <c r="E49" s="310"/>
      <c r="H49" s="310"/>
    </row>
    <row r="50" spans="4:8" ht="12.75" customHeight="1">
      <c r="D50" s="310"/>
      <c r="E50" s="310"/>
      <c r="H50" s="310"/>
    </row>
    <row r="51" spans="4:8" ht="12.75" customHeight="1">
      <c r="D51" s="310"/>
      <c r="E51" s="310"/>
      <c r="H51" s="310"/>
    </row>
    <row r="52" spans="4:8" ht="12.75" customHeight="1">
      <c r="D52" s="310"/>
      <c r="E52" s="310"/>
      <c r="H52" s="310"/>
    </row>
    <row r="53" spans="4:8" ht="12.75" customHeight="1">
      <c r="D53" s="310"/>
      <c r="E53" s="310"/>
      <c r="H53" s="310"/>
    </row>
    <row r="54" spans="4:8" ht="12.75" customHeight="1">
      <c r="D54" s="310"/>
      <c r="E54" s="310"/>
      <c r="H54" s="310"/>
    </row>
    <row r="55" ht="12.75" customHeight="1">
      <c r="H55" s="310"/>
    </row>
    <row r="56" ht="12.75" customHeight="1">
      <c r="H56" s="310"/>
    </row>
    <row r="57" ht="12.75" customHeight="1">
      <c r="H57" s="310"/>
    </row>
    <row r="58" ht="12.75" customHeight="1">
      <c r="H58" s="310"/>
    </row>
    <row r="59" ht="12.75" customHeight="1">
      <c r="H59" s="310"/>
    </row>
    <row r="60" ht="12.75" customHeight="1">
      <c r="H60" s="310"/>
    </row>
  </sheetData>
  <sheetProtection/>
  <mergeCells count="3">
    <mergeCell ref="A3:B3"/>
    <mergeCell ref="A4:B4"/>
    <mergeCell ref="C4:H4"/>
  </mergeCells>
  <printOptions horizontalCentered="1"/>
  <pageMargins left="0.75" right="0.75" top="0.7895833333333333"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topLeftCell="A1">
      <selection activeCell="C31" sqref="C31"/>
    </sheetView>
  </sheetViews>
  <sheetFormatPr defaultColWidth="9.16015625" defaultRowHeight="12.75" customHeight="1"/>
  <cols>
    <col min="1" max="1" width="11.5" style="0" customWidth="1"/>
    <col min="2" max="2" width="25.16015625" style="0" customWidth="1"/>
    <col min="3" max="5" width="21.33203125" style="0" customWidth="1"/>
    <col min="6" max="6" width="19.33203125" style="0" customWidth="1"/>
    <col min="7" max="7" width="21.33203125" style="0" customWidth="1"/>
  </cols>
  <sheetData>
    <row r="1" ht="30" customHeight="1">
      <c r="A1" s="58" t="s">
        <v>19</v>
      </c>
    </row>
    <row r="2" spans="1:7" ht="28.5" customHeight="1">
      <c r="A2" s="85" t="s">
        <v>20</v>
      </c>
      <c r="B2" s="85"/>
      <c r="C2" s="85"/>
      <c r="D2" s="85"/>
      <c r="E2" s="85"/>
      <c r="F2" s="85"/>
      <c r="G2" s="85"/>
    </row>
    <row r="3" ht="22.5" customHeight="1">
      <c r="G3" s="84" t="s">
        <v>43</v>
      </c>
    </row>
    <row r="4" spans="1:7" ht="22.5" customHeight="1">
      <c r="A4" s="89" t="s">
        <v>213</v>
      </c>
      <c r="B4" s="89" t="s">
        <v>214</v>
      </c>
      <c r="C4" s="89" t="s">
        <v>124</v>
      </c>
      <c r="D4" s="89" t="s">
        <v>215</v>
      </c>
      <c r="E4" s="89" t="s">
        <v>216</v>
      </c>
      <c r="F4" s="89" t="s">
        <v>201</v>
      </c>
      <c r="G4" s="89" t="s">
        <v>217</v>
      </c>
    </row>
    <row r="5" spans="1:7" ht="15.75" customHeight="1">
      <c r="A5" s="91" t="s">
        <v>135</v>
      </c>
      <c r="B5" s="91" t="s">
        <v>135</v>
      </c>
      <c r="C5" s="91">
        <v>1</v>
      </c>
      <c r="D5" s="91">
        <v>2</v>
      </c>
      <c r="E5" s="91">
        <v>3</v>
      </c>
      <c r="F5" s="91">
        <v>4</v>
      </c>
      <c r="G5" s="91" t="s">
        <v>135</v>
      </c>
    </row>
    <row r="6" spans="1:7" ht="12.75" customHeight="1">
      <c r="A6" s="193"/>
      <c r="B6" s="193" t="s">
        <v>124</v>
      </c>
      <c r="C6" s="80">
        <f>D6+E6+F6</f>
        <v>35845.409999999996</v>
      </c>
      <c r="D6" s="80">
        <v>12296.06</v>
      </c>
      <c r="E6" s="80">
        <v>2191.57</v>
      </c>
      <c r="F6" s="80">
        <v>21357.78</v>
      </c>
      <c r="G6" s="80"/>
    </row>
    <row r="7" spans="1:7" s="192" customFormat="1" ht="12.75" customHeight="1">
      <c r="A7" s="199">
        <v>210</v>
      </c>
      <c r="B7" s="199" t="s">
        <v>139</v>
      </c>
      <c r="C7" s="276">
        <f aca="true" t="shared" si="0" ref="C7:C37">D7+E7+F7</f>
        <v>32768.25</v>
      </c>
      <c r="D7" s="276">
        <v>12296.06</v>
      </c>
      <c r="E7" s="276">
        <v>2191.57</v>
      </c>
      <c r="F7" s="276">
        <v>18280.62</v>
      </c>
      <c r="G7" s="276"/>
    </row>
    <row r="8" spans="1:7" s="192" customFormat="1" ht="12.75" customHeight="1">
      <c r="A8" s="199">
        <v>21001</v>
      </c>
      <c r="B8" s="199" t="s">
        <v>141</v>
      </c>
      <c r="C8" s="276">
        <f t="shared" si="0"/>
        <v>4854.09</v>
      </c>
      <c r="D8" s="276">
        <v>771.74</v>
      </c>
      <c r="E8" s="276">
        <v>428.7</v>
      </c>
      <c r="F8" s="276">
        <v>3653.65</v>
      </c>
      <c r="G8" s="276"/>
    </row>
    <row r="9" spans="1:7" s="192" customFormat="1" ht="12.75" customHeight="1">
      <c r="A9" s="199">
        <v>2100101</v>
      </c>
      <c r="B9" s="199" t="s">
        <v>143</v>
      </c>
      <c r="C9" s="276">
        <f t="shared" si="0"/>
        <v>320.77</v>
      </c>
      <c r="D9" s="276">
        <v>254.2</v>
      </c>
      <c r="E9" s="276">
        <v>66.57</v>
      </c>
      <c r="F9" s="199">
        <v>0</v>
      </c>
      <c r="G9" s="199"/>
    </row>
    <row r="10" spans="1:7" s="192" customFormat="1" ht="12.75" customHeight="1">
      <c r="A10" s="199">
        <v>2100199</v>
      </c>
      <c r="B10" s="199" t="s">
        <v>145</v>
      </c>
      <c r="C10" s="276">
        <f t="shared" si="0"/>
        <v>4533.32</v>
      </c>
      <c r="D10" s="276">
        <v>517.54</v>
      </c>
      <c r="E10" s="276">
        <v>362.13</v>
      </c>
      <c r="F10" s="276">
        <v>3653.65</v>
      </c>
      <c r="G10" s="276"/>
    </row>
    <row r="11" spans="1:7" s="192" customFormat="1" ht="12.75" customHeight="1">
      <c r="A11" s="199">
        <v>21002</v>
      </c>
      <c r="B11" s="199" t="s">
        <v>147</v>
      </c>
      <c r="C11" s="276">
        <f t="shared" si="0"/>
        <v>9924.27</v>
      </c>
      <c r="D11" s="276">
        <v>4969.65</v>
      </c>
      <c r="E11" s="276">
        <v>311.02</v>
      </c>
      <c r="F11" s="276">
        <v>4643.6</v>
      </c>
      <c r="G11" s="276"/>
    </row>
    <row r="12" spans="1:7" s="192" customFormat="1" ht="12.75" customHeight="1">
      <c r="A12" s="199">
        <v>2100201</v>
      </c>
      <c r="B12" s="199" t="s">
        <v>149</v>
      </c>
      <c r="C12" s="276">
        <f t="shared" si="0"/>
        <v>7715.42</v>
      </c>
      <c r="D12" s="276">
        <v>3723.29</v>
      </c>
      <c r="E12" s="276">
        <v>279.53</v>
      </c>
      <c r="F12" s="276">
        <v>3712.6</v>
      </c>
      <c r="G12" s="276"/>
    </row>
    <row r="13" spans="1:7" s="192" customFormat="1" ht="12.75" customHeight="1">
      <c r="A13" s="199">
        <v>2100202</v>
      </c>
      <c r="B13" s="199" t="s">
        <v>151</v>
      </c>
      <c r="C13" s="276">
        <f t="shared" si="0"/>
        <v>1854.65</v>
      </c>
      <c r="D13" s="276">
        <v>1016.22</v>
      </c>
      <c r="E13" s="276">
        <v>7.43</v>
      </c>
      <c r="F13" s="276">
        <v>831</v>
      </c>
      <c r="G13" s="276"/>
    </row>
    <row r="14" spans="1:7" s="192" customFormat="1" ht="12.75" customHeight="1">
      <c r="A14" s="199">
        <v>2100205</v>
      </c>
      <c r="B14" s="199" t="s">
        <v>153</v>
      </c>
      <c r="C14" s="276">
        <f t="shared" si="0"/>
        <v>10</v>
      </c>
      <c r="D14" s="199">
        <v>0</v>
      </c>
      <c r="E14" s="276">
        <v>10</v>
      </c>
      <c r="F14" s="199">
        <v>0</v>
      </c>
      <c r="G14" s="199"/>
    </row>
    <row r="15" spans="1:7" s="192" customFormat="1" ht="12.75" customHeight="1">
      <c r="A15" s="199">
        <v>2100208</v>
      </c>
      <c r="B15" s="199" t="s">
        <v>155</v>
      </c>
      <c r="C15" s="276">
        <f t="shared" si="0"/>
        <v>244.2</v>
      </c>
      <c r="D15" s="276">
        <v>230.14</v>
      </c>
      <c r="E15" s="276">
        <v>14.06</v>
      </c>
      <c r="F15" s="199">
        <v>0</v>
      </c>
      <c r="G15" s="199"/>
    </row>
    <row r="16" spans="1:7" s="192" customFormat="1" ht="12.75" customHeight="1">
      <c r="A16" s="199">
        <v>2100299</v>
      </c>
      <c r="B16" s="199" t="s">
        <v>157</v>
      </c>
      <c r="C16" s="276">
        <f t="shared" si="0"/>
        <v>100</v>
      </c>
      <c r="D16" s="199">
        <v>0</v>
      </c>
      <c r="E16" s="199">
        <v>0</v>
      </c>
      <c r="F16" s="276">
        <v>100</v>
      </c>
      <c r="G16" s="276"/>
    </row>
    <row r="17" spans="1:7" s="192" customFormat="1" ht="12.75" customHeight="1">
      <c r="A17" s="199">
        <v>21003</v>
      </c>
      <c r="B17" s="199" t="s">
        <v>159</v>
      </c>
      <c r="C17" s="276">
        <f t="shared" si="0"/>
        <v>6597.18</v>
      </c>
      <c r="D17" s="276">
        <v>4167.14</v>
      </c>
      <c r="E17" s="276">
        <v>831.51</v>
      </c>
      <c r="F17" s="276">
        <v>1598.53</v>
      </c>
      <c r="G17" s="276"/>
    </row>
    <row r="18" spans="1:7" s="192" customFormat="1" ht="12.75" customHeight="1">
      <c r="A18" s="199">
        <v>2100301</v>
      </c>
      <c r="B18" s="199" t="s">
        <v>161</v>
      </c>
      <c r="C18" s="276">
        <f t="shared" si="0"/>
        <v>1540.4</v>
      </c>
      <c r="D18" s="276">
        <v>1276.13</v>
      </c>
      <c r="E18" s="276">
        <v>120.63</v>
      </c>
      <c r="F18" s="276">
        <v>143.64</v>
      </c>
      <c r="G18" s="276"/>
    </row>
    <row r="19" spans="1:7" s="192" customFormat="1" ht="12.75" customHeight="1">
      <c r="A19" s="199">
        <v>2100302</v>
      </c>
      <c r="B19" s="199" t="s">
        <v>163</v>
      </c>
      <c r="C19" s="276">
        <f t="shared" si="0"/>
        <v>4244.26</v>
      </c>
      <c r="D19" s="276">
        <v>2891.01</v>
      </c>
      <c r="E19" s="276">
        <v>710.88</v>
      </c>
      <c r="F19" s="276">
        <v>642.37</v>
      </c>
      <c r="G19" s="276"/>
    </row>
    <row r="20" spans="1:7" s="192" customFormat="1" ht="12.75" customHeight="1">
      <c r="A20" s="199">
        <v>2100399</v>
      </c>
      <c r="B20" s="199" t="s">
        <v>165</v>
      </c>
      <c r="C20" s="276">
        <f t="shared" si="0"/>
        <v>812.52</v>
      </c>
      <c r="D20" s="199">
        <v>0</v>
      </c>
      <c r="E20" s="199">
        <v>0</v>
      </c>
      <c r="F20" s="276">
        <v>812.52</v>
      </c>
      <c r="G20" s="276"/>
    </row>
    <row r="21" spans="1:7" s="192" customFormat="1" ht="12.75" customHeight="1">
      <c r="A21" s="199">
        <v>21004</v>
      </c>
      <c r="B21" s="199" t="s">
        <v>167</v>
      </c>
      <c r="C21" s="276">
        <f t="shared" si="0"/>
        <v>4812.15</v>
      </c>
      <c r="D21" s="276">
        <v>1699.26</v>
      </c>
      <c r="E21" s="276">
        <v>541.76</v>
      </c>
      <c r="F21" s="276">
        <v>2571.13</v>
      </c>
      <c r="G21" s="276"/>
    </row>
    <row r="22" spans="1:7" s="192" customFormat="1" ht="12.75" customHeight="1">
      <c r="A22" s="199">
        <v>2100401</v>
      </c>
      <c r="B22" s="199" t="s">
        <v>169</v>
      </c>
      <c r="C22" s="276">
        <f t="shared" si="0"/>
        <v>909.4200000000001</v>
      </c>
      <c r="D22" s="276">
        <v>663.11</v>
      </c>
      <c r="E22" s="276">
        <v>204.46</v>
      </c>
      <c r="F22" s="276">
        <v>41.85</v>
      </c>
      <c r="G22" s="276"/>
    </row>
    <row r="23" spans="1:7" s="192" customFormat="1" ht="12.75" customHeight="1">
      <c r="A23" s="199">
        <v>2100402</v>
      </c>
      <c r="B23" s="199" t="s">
        <v>171</v>
      </c>
      <c r="C23" s="276">
        <f t="shared" si="0"/>
        <v>480.45000000000005</v>
      </c>
      <c r="D23" s="276">
        <v>375.04</v>
      </c>
      <c r="E23" s="276">
        <v>99.81</v>
      </c>
      <c r="F23" s="276">
        <v>5.6</v>
      </c>
      <c r="G23" s="276"/>
    </row>
    <row r="24" spans="1:7" s="192" customFormat="1" ht="12.75" customHeight="1">
      <c r="A24" s="199">
        <v>2100403</v>
      </c>
      <c r="B24" s="199" t="s">
        <v>173</v>
      </c>
      <c r="C24" s="276">
        <f t="shared" si="0"/>
        <v>1575.6</v>
      </c>
      <c r="D24" s="276">
        <v>661.11</v>
      </c>
      <c r="E24" s="276">
        <v>237.49</v>
      </c>
      <c r="F24" s="276">
        <v>677</v>
      </c>
      <c r="G24" s="276"/>
    </row>
    <row r="25" spans="1:7" s="192" customFormat="1" ht="12.75" customHeight="1">
      <c r="A25" s="199">
        <v>2100408</v>
      </c>
      <c r="B25" s="199" t="s">
        <v>175</v>
      </c>
      <c r="C25" s="276">
        <f t="shared" si="0"/>
        <v>1161.48</v>
      </c>
      <c r="D25" s="199">
        <v>0</v>
      </c>
      <c r="E25" s="199">
        <v>0</v>
      </c>
      <c r="F25" s="276">
        <v>1161.48</v>
      </c>
      <c r="G25" s="276"/>
    </row>
    <row r="26" spans="1:7" s="192" customFormat="1" ht="12.75" customHeight="1">
      <c r="A26" s="199">
        <v>2100409</v>
      </c>
      <c r="B26" s="199" t="s">
        <v>177</v>
      </c>
      <c r="C26" s="276">
        <f t="shared" si="0"/>
        <v>465.54</v>
      </c>
      <c r="D26" s="199">
        <v>0</v>
      </c>
      <c r="E26" s="199">
        <v>0</v>
      </c>
      <c r="F26" s="276">
        <v>465.54</v>
      </c>
      <c r="G26" s="276"/>
    </row>
    <row r="27" spans="1:7" s="192" customFormat="1" ht="12.75" customHeight="1">
      <c r="A27" s="199">
        <v>2100499</v>
      </c>
      <c r="B27" s="199" t="s">
        <v>179</v>
      </c>
      <c r="C27" s="276">
        <f t="shared" si="0"/>
        <v>219.66</v>
      </c>
      <c r="D27" s="199">
        <v>0</v>
      </c>
      <c r="E27" s="199">
        <v>0</v>
      </c>
      <c r="F27" s="276">
        <v>219.66</v>
      </c>
      <c r="G27" s="276"/>
    </row>
    <row r="28" spans="1:7" s="192" customFormat="1" ht="12.75" customHeight="1">
      <c r="A28" s="199">
        <v>21006</v>
      </c>
      <c r="B28" s="199" t="s">
        <v>181</v>
      </c>
      <c r="C28" s="276">
        <f t="shared" si="0"/>
        <v>97.37</v>
      </c>
      <c r="D28" s="199">
        <v>0</v>
      </c>
      <c r="E28" s="199">
        <v>0</v>
      </c>
      <c r="F28" s="276">
        <v>97.37</v>
      </c>
      <c r="G28" s="276"/>
    </row>
    <row r="29" spans="1:7" s="192" customFormat="1" ht="12.75" customHeight="1">
      <c r="A29" s="199">
        <v>2100699</v>
      </c>
      <c r="B29" s="199" t="s">
        <v>183</v>
      </c>
      <c r="C29" s="276">
        <f t="shared" si="0"/>
        <v>97.37</v>
      </c>
      <c r="D29" s="199">
        <v>0</v>
      </c>
      <c r="E29" s="199">
        <v>0</v>
      </c>
      <c r="F29" s="276">
        <v>97.37</v>
      </c>
      <c r="G29" s="276"/>
    </row>
    <row r="30" spans="1:7" s="192" customFormat="1" ht="12.75" customHeight="1">
      <c r="A30" s="199">
        <v>21007</v>
      </c>
      <c r="B30" s="199" t="s">
        <v>185</v>
      </c>
      <c r="C30" s="276">
        <f t="shared" si="0"/>
        <v>2389.73</v>
      </c>
      <c r="D30" s="276">
        <v>688.27</v>
      </c>
      <c r="E30" s="276">
        <v>78.58</v>
      </c>
      <c r="F30" s="276">
        <v>1622.88</v>
      </c>
      <c r="G30" s="276"/>
    </row>
    <row r="31" spans="1:7" s="192" customFormat="1" ht="12.75" customHeight="1">
      <c r="A31" s="199">
        <v>2100717</v>
      </c>
      <c r="B31" s="199" t="s">
        <v>187</v>
      </c>
      <c r="C31" s="276">
        <f t="shared" si="0"/>
        <v>151.26</v>
      </c>
      <c r="D31" s="199">
        <v>0</v>
      </c>
      <c r="E31" s="199">
        <v>0</v>
      </c>
      <c r="F31" s="276">
        <v>151.26</v>
      </c>
      <c r="G31" s="276"/>
    </row>
    <row r="32" spans="1:7" s="192" customFormat="1" ht="12.75" customHeight="1">
      <c r="A32" s="199">
        <v>2100799</v>
      </c>
      <c r="B32" s="199" t="s">
        <v>189</v>
      </c>
      <c r="C32" s="276">
        <f t="shared" si="0"/>
        <v>2238.47</v>
      </c>
      <c r="D32" s="276">
        <v>688.27</v>
      </c>
      <c r="E32" s="276">
        <v>78.58</v>
      </c>
      <c r="F32" s="276">
        <v>1471.62</v>
      </c>
      <c r="G32" s="276"/>
    </row>
    <row r="33" spans="1:7" s="192" customFormat="1" ht="12.75" customHeight="1">
      <c r="A33" s="199">
        <v>21013</v>
      </c>
      <c r="B33" s="199" t="s">
        <v>191</v>
      </c>
      <c r="C33" s="276">
        <f t="shared" si="0"/>
        <v>4093.46</v>
      </c>
      <c r="D33" s="199">
        <v>0</v>
      </c>
      <c r="E33" s="199">
        <v>0</v>
      </c>
      <c r="F33" s="276">
        <v>4093.46</v>
      </c>
      <c r="G33" s="276"/>
    </row>
    <row r="34" spans="1:7" s="192" customFormat="1" ht="12.75" customHeight="1">
      <c r="A34" s="199">
        <v>2101399</v>
      </c>
      <c r="B34" s="199" t="s">
        <v>193</v>
      </c>
      <c r="C34" s="276">
        <f t="shared" si="0"/>
        <v>4093.46</v>
      </c>
      <c r="D34" s="199">
        <v>0</v>
      </c>
      <c r="E34" s="199">
        <v>0</v>
      </c>
      <c r="F34" s="276">
        <v>4093.46</v>
      </c>
      <c r="G34" s="276"/>
    </row>
    <row r="35" spans="1:7" s="192" customFormat="1" ht="12.75" customHeight="1">
      <c r="A35" s="199">
        <v>213</v>
      </c>
      <c r="B35" s="199" t="s">
        <v>195</v>
      </c>
      <c r="C35" s="276">
        <f t="shared" si="0"/>
        <v>3077.16</v>
      </c>
      <c r="D35" s="199">
        <v>0</v>
      </c>
      <c r="E35" s="199">
        <v>0</v>
      </c>
      <c r="F35" s="276">
        <v>3077.16</v>
      </c>
      <c r="G35" s="276"/>
    </row>
    <row r="36" spans="1:7" s="192" customFormat="1" ht="12.75" customHeight="1">
      <c r="A36" s="199">
        <v>21305</v>
      </c>
      <c r="B36" s="199" t="s">
        <v>197</v>
      </c>
      <c r="C36" s="276">
        <f t="shared" si="0"/>
        <v>3077.16</v>
      </c>
      <c r="D36" s="199">
        <v>0</v>
      </c>
      <c r="E36" s="199">
        <v>0</v>
      </c>
      <c r="F36" s="276">
        <v>3077.16</v>
      </c>
      <c r="G36" s="276"/>
    </row>
    <row r="37" spans="1:7" s="192" customFormat="1" ht="12.75" customHeight="1">
      <c r="A37" s="199">
        <v>2130599</v>
      </c>
      <c r="B37" s="199" t="s">
        <v>199</v>
      </c>
      <c r="C37" s="276">
        <f t="shared" si="0"/>
        <v>3077.16</v>
      </c>
      <c r="D37" s="199">
        <v>0</v>
      </c>
      <c r="E37" s="199">
        <v>0</v>
      </c>
      <c r="F37" s="276">
        <v>3077.16</v>
      </c>
      <c r="G37" s="276"/>
    </row>
    <row r="38" s="192" customFormat="1" ht="12.75" customHeight="1"/>
  </sheetData>
  <sheetProtection/>
  <printOptions horizontalCentered="1"/>
  <pageMargins left="0.5895833333333333" right="0.5895833333333333" top="0.7895833333333333" bottom="0.7895833333333333"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61"/>
  <sheetViews>
    <sheetView showGridLines="0" showZeros="0" workbookViewId="0" topLeftCell="A1">
      <selection activeCell="C48" sqref="C48"/>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58" t="s">
        <v>21</v>
      </c>
    </row>
    <row r="2" spans="1:7" ht="28.5" customHeight="1">
      <c r="A2" s="85" t="s">
        <v>22</v>
      </c>
      <c r="B2" s="85"/>
      <c r="C2" s="85"/>
      <c r="D2" s="85"/>
      <c r="E2" s="85"/>
      <c r="F2" s="85"/>
      <c r="G2" s="85"/>
    </row>
    <row r="3" ht="22.5" customHeight="1">
      <c r="G3" s="84" t="s">
        <v>43</v>
      </c>
    </row>
    <row r="4" spans="1:7" ht="22.5" customHeight="1">
      <c r="A4" s="201" t="s">
        <v>218</v>
      </c>
      <c r="B4" s="89" t="s">
        <v>219</v>
      </c>
      <c r="C4" s="89" t="s">
        <v>124</v>
      </c>
      <c r="D4" s="89" t="s">
        <v>215</v>
      </c>
      <c r="E4" s="89" t="s">
        <v>216</v>
      </c>
      <c r="F4" s="89" t="s">
        <v>201</v>
      </c>
      <c r="G4" s="89" t="s">
        <v>217</v>
      </c>
    </row>
    <row r="5" spans="1:7" ht="19.5" customHeight="1">
      <c r="A5" s="202" t="s">
        <v>135</v>
      </c>
      <c r="B5" s="149" t="s">
        <v>135</v>
      </c>
      <c r="C5" s="149">
        <v>1</v>
      </c>
      <c r="D5" s="149">
        <v>2</v>
      </c>
      <c r="E5" s="149">
        <v>3</v>
      </c>
      <c r="F5" s="149">
        <v>4</v>
      </c>
      <c r="G5" s="149" t="s">
        <v>135</v>
      </c>
    </row>
    <row r="6" spans="1:7" ht="19.5" customHeight="1">
      <c r="A6" s="203"/>
      <c r="B6" s="150" t="s">
        <v>124</v>
      </c>
      <c r="C6" s="151">
        <f>D6+E6+F6</f>
        <v>35845.409999999996</v>
      </c>
      <c r="D6" s="152">
        <f aca="true" t="shared" si="0" ref="D6:F6">D7+D44+D21+D55+D53</f>
        <v>12296.06</v>
      </c>
      <c r="E6" s="152">
        <f t="shared" si="0"/>
        <v>2191.57</v>
      </c>
      <c r="F6" s="152">
        <f t="shared" si="0"/>
        <v>21357.78</v>
      </c>
      <c r="G6" s="71"/>
    </row>
    <row r="7" spans="1:7" ht="19.5" customHeight="1">
      <c r="A7" s="203" t="s">
        <v>220</v>
      </c>
      <c r="B7" s="150" t="s">
        <v>221</v>
      </c>
      <c r="C7" s="151">
        <f aca="true" t="shared" si="1" ref="C7:C38">D7+E7+F7</f>
        <v>12284.74</v>
      </c>
      <c r="D7" s="154">
        <f>SUM(D8:D20)</f>
        <v>12284.74</v>
      </c>
      <c r="E7" s="71"/>
      <c r="F7" s="71"/>
      <c r="G7" s="71"/>
    </row>
    <row r="8" spans="1:7" ht="19.5" customHeight="1">
      <c r="A8" s="203" t="s">
        <v>222</v>
      </c>
      <c r="B8" s="150" t="s">
        <v>223</v>
      </c>
      <c r="C8" s="151">
        <f t="shared" si="1"/>
        <v>4272.95</v>
      </c>
      <c r="D8" s="155">
        <v>4272.95</v>
      </c>
      <c r="E8" s="71"/>
      <c r="F8" s="71"/>
      <c r="G8" s="71"/>
    </row>
    <row r="9" spans="1:7" ht="19.5" customHeight="1">
      <c r="A9" s="203" t="s">
        <v>224</v>
      </c>
      <c r="B9" s="150" t="s">
        <v>225</v>
      </c>
      <c r="C9" s="151">
        <f t="shared" si="1"/>
        <v>925.61</v>
      </c>
      <c r="D9" s="156">
        <v>925.61</v>
      </c>
      <c r="E9" s="71"/>
      <c r="F9" s="71"/>
      <c r="G9" s="71"/>
    </row>
    <row r="10" spans="1:7" ht="19.5" customHeight="1">
      <c r="A10" s="203" t="s">
        <v>226</v>
      </c>
      <c r="B10" s="150" t="s">
        <v>227</v>
      </c>
      <c r="C10" s="151">
        <f t="shared" si="1"/>
        <v>410.73</v>
      </c>
      <c r="D10" s="157">
        <v>410.73</v>
      </c>
      <c r="E10" s="71"/>
      <c r="F10" s="71"/>
      <c r="G10" s="71"/>
    </row>
    <row r="11" spans="1:7" ht="19.5" customHeight="1">
      <c r="A11" s="203" t="s">
        <v>228</v>
      </c>
      <c r="B11" s="150" t="s">
        <v>229</v>
      </c>
      <c r="C11" s="151">
        <f t="shared" si="1"/>
        <v>309.65</v>
      </c>
      <c r="D11" s="158">
        <v>309.65</v>
      </c>
      <c r="E11" s="71"/>
      <c r="F11" s="71"/>
      <c r="G11" s="71"/>
    </row>
    <row r="12" spans="1:7" ht="19.5" customHeight="1">
      <c r="A12" s="204">
        <v>30107</v>
      </c>
      <c r="B12" s="159" t="s">
        <v>230</v>
      </c>
      <c r="C12" s="151">
        <f t="shared" si="1"/>
        <v>4392.86</v>
      </c>
      <c r="D12" s="160">
        <v>4392.86</v>
      </c>
      <c r="E12" s="74"/>
      <c r="F12" s="74"/>
      <c r="G12" s="74"/>
    </row>
    <row r="13" spans="1:7" ht="19.5" customHeight="1">
      <c r="A13" s="203" t="s">
        <v>231</v>
      </c>
      <c r="B13" s="150" t="s">
        <v>232</v>
      </c>
      <c r="C13" s="151">
        <f t="shared" si="1"/>
        <v>110.55</v>
      </c>
      <c r="D13" s="161">
        <v>110.55</v>
      </c>
      <c r="E13" s="74"/>
      <c r="F13" s="74"/>
      <c r="G13" s="74"/>
    </row>
    <row r="14" spans="1:7" ht="19.5" customHeight="1">
      <c r="A14" s="150" t="s">
        <v>233</v>
      </c>
      <c r="B14" s="205" t="s">
        <v>234</v>
      </c>
      <c r="C14" s="151">
        <f t="shared" si="1"/>
        <v>107.5</v>
      </c>
      <c r="D14" s="206">
        <v>107.5</v>
      </c>
      <c r="E14" s="207"/>
      <c r="F14" s="207"/>
      <c r="G14" s="207"/>
    </row>
    <row r="15" spans="1:7" ht="19.5" customHeight="1">
      <c r="A15" s="150" t="s">
        <v>235</v>
      </c>
      <c r="B15" s="150" t="s">
        <v>236</v>
      </c>
      <c r="C15" s="151">
        <f t="shared" si="1"/>
        <v>620.03</v>
      </c>
      <c r="D15" s="208">
        <v>620.03</v>
      </c>
      <c r="E15" s="74"/>
      <c r="F15" s="74"/>
      <c r="G15" s="74"/>
    </row>
    <row r="16" spans="1:7" ht="19.5" customHeight="1">
      <c r="A16" s="150" t="s">
        <v>237</v>
      </c>
      <c r="B16" s="150" t="s">
        <v>238</v>
      </c>
      <c r="C16" s="151">
        <f t="shared" si="1"/>
        <v>19.19</v>
      </c>
      <c r="D16" s="208">
        <v>19.19</v>
      </c>
      <c r="E16" s="74"/>
      <c r="F16" s="74"/>
      <c r="G16" s="74"/>
    </row>
    <row r="17" spans="1:7" ht="19.5" customHeight="1">
      <c r="A17" s="150" t="s">
        <v>239</v>
      </c>
      <c r="B17" s="150" t="s">
        <v>240</v>
      </c>
      <c r="C17" s="151">
        <f t="shared" si="1"/>
        <v>180.73</v>
      </c>
      <c r="D17" s="208">
        <v>180.73</v>
      </c>
      <c r="E17" s="74"/>
      <c r="F17" s="74"/>
      <c r="G17" s="74"/>
    </row>
    <row r="18" spans="1:7" ht="19.5" customHeight="1">
      <c r="A18" s="150" t="s">
        <v>241</v>
      </c>
      <c r="B18" s="150" t="s">
        <v>242</v>
      </c>
      <c r="C18" s="151">
        <f t="shared" si="1"/>
        <v>866.01</v>
      </c>
      <c r="D18" s="208">
        <v>866.01</v>
      </c>
      <c r="E18" s="74"/>
      <c r="F18" s="74"/>
      <c r="G18" s="74"/>
    </row>
    <row r="19" spans="1:7" ht="19.5" customHeight="1">
      <c r="A19" s="150" t="s">
        <v>243</v>
      </c>
      <c r="B19" s="150" t="s">
        <v>244</v>
      </c>
      <c r="C19" s="151">
        <f t="shared" si="1"/>
        <v>50.79</v>
      </c>
      <c r="D19" s="208">
        <v>50.79</v>
      </c>
      <c r="E19" s="74"/>
      <c r="F19" s="74"/>
      <c r="G19" s="74"/>
    </row>
    <row r="20" spans="1:7" ht="19.5" customHeight="1">
      <c r="A20" s="150" t="s">
        <v>245</v>
      </c>
      <c r="B20" s="150" t="s">
        <v>246</v>
      </c>
      <c r="C20" s="151">
        <f t="shared" si="1"/>
        <v>18.14</v>
      </c>
      <c r="D20" s="74">
        <v>18.14</v>
      </c>
      <c r="E20" s="74"/>
      <c r="F20" s="74"/>
      <c r="G20" s="74"/>
    </row>
    <row r="21" spans="1:7" ht="19.5" customHeight="1">
      <c r="A21" s="150" t="s">
        <v>247</v>
      </c>
      <c r="B21" s="209" t="s">
        <v>248</v>
      </c>
      <c r="C21" s="151">
        <f t="shared" si="1"/>
        <v>12824.17</v>
      </c>
      <c r="D21" s="114"/>
      <c r="E21" s="210">
        <f>SUM(E22:E43)</f>
        <v>2189.17</v>
      </c>
      <c r="F21" s="211">
        <v>10635</v>
      </c>
      <c r="G21" s="114"/>
    </row>
    <row r="22" spans="1:7" ht="19.5" customHeight="1">
      <c r="A22" s="203" t="s">
        <v>249</v>
      </c>
      <c r="B22" s="150" t="s">
        <v>250</v>
      </c>
      <c r="C22" s="151">
        <f t="shared" si="1"/>
        <v>1748.04</v>
      </c>
      <c r="D22" s="74"/>
      <c r="E22" s="165">
        <v>243.37</v>
      </c>
      <c r="F22" s="212">
        <v>1504.67</v>
      </c>
      <c r="G22" s="74"/>
    </row>
    <row r="23" spans="1:7" ht="19.5" customHeight="1">
      <c r="A23" s="203" t="s">
        <v>251</v>
      </c>
      <c r="B23" s="150" t="s">
        <v>252</v>
      </c>
      <c r="C23" s="151">
        <f t="shared" si="1"/>
        <v>480.34000000000003</v>
      </c>
      <c r="D23" s="74"/>
      <c r="E23" s="166">
        <v>198.68</v>
      </c>
      <c r="F23" s="213">
        <v>281.66</v>
      </c>
      <c r="G23" s="74"/>
    </row>
    <row r="24" spans="1:7" ht="19.5" customHeight="1">
      <c r="A24" s="203" t="s">
        <v>253</v>
      </c>
      <c r="B24" s="150" t="s">
        <v>254</v>
      </c>
      <c r="C24" s="151">
        <f t="shared" si="1"/>
        <v>3.6</v>
      </c>
      <c r="D24" s="74"/>
      <c r="E24" s="167">
        <v>3.6</v>
      </c>
      <c r="F24" s="74"/>
      <c r="G24" s="74"/>
    </row>
    <row r="25" spans="1:7" ht="19.5" customHeight="1">
      <c r="A25" s="203" t="s">
        <v>255</v>
      </c>
      <c r="B25" s="150" t="s">
        <v>256</v>
      </c>
      <c r="C25" s="151">
        <f t="shared" si="1"/>
        <v>109.53</v>
      </c>
      <c r="D25" s="74"/>
      <c r="E25" s="214">
        <v>15.01</v>
      </c>
      <c r="F25" s="215">
        <v>94.52</v>
      </c>
      <c r="G25" s="74"/>
    </row>
    <row r="26" spans="1:7" ht="19.5" customHeight="1">
      <c r="A26" s="203" t="s">
        <v>257</v>
      </c>
      <c r="B26" s="150" t="s">
        <v>258</v>
      </c>
      <c r="C26" s="151">
        <f t="shared" si="1"/>
        <v>336.83</v>
      </c>
      <c r="D26" s="74"/>
      <c r="E26" s="216">
        <v>128.2</v>
      </c>
      <c r="F26" s="217">
        <v>208.63</v>
      </c>
      <c r="G26" s="74"/>
    </row>
    <row r="27" spans="1:7" ht="19.5" customHeight="1">
      <c r="A27" s="203" t="s">
        <v>259</v>
      </c>
      <c r="B27" s="150" t="s">
        <v>260</v>
      </c>
      <c r="C27" s="151">
        <f t="shared" si="1"/>
        <v>478.12</v>
      </c>
      <c r="D27" s="74"/>
      <c r="E27" s="218">
        <v>234.75</v>
      </c>
      <c r="F27" s="219">
        <v>243.37</v>
      </c>
      <c r="G27" s="74"/>
    </row>
    <row r="28" spans="1:7" ht="19.5" customHeight="1">
      <c r="A28" s="203" t="s">
        <v>261</v>
      </c>
      <c r="B28" s="150" t="s">
        <v>262</v>
      </c>
      <c r="C28" s="151">
        <f t="shared" si="1"/>
        <v>307.49</v>
      </c>
      <c r="D28" s="74"/>
      <c r="E28" s="220">
        <v>156.05</v>
      </c>
      <c r="F28" s="221">
        <v>151.44</v>
      </c>
      <c r="G28" s="74"/>
    </row>
    <row r="29" spans="1:7" ht="19.5" customHeight="1">
      <c r="A29" s="203" t="s">
        <v>263</v>
      </c>
      <c r="B29" s="172" t="s">
        <v>264</v>
      </c>
      <c r="C29" s="151">
        <f t="shared" si="1"/>
        <v>206.25</v>
      </c>
      <c r="D29" s="74"/>
      <c r="E29" s="222">
        <v>200.47</v>
      </c>
      <c r="F29" s="223">
        <v>5.78</v>
      </c>
      <c r="G29" s="74"/>
    </row>
    <row r="30" spans="1:7" ht="19.5" customHeight="1">
      <c r="A30" s="203">
        <v>30209</v>
      </c>
      <c r="B30" s="159" t="s">
        <v>265</v>
      </c>
      <c r="C30" s="151">
        <f t="shared" si="1"/>
        <v>70.59</v>
      </c>
      <c r="D30" s="74"/>
      <c r="E30" s="224">
        <v>70.59</v>
      </c>
      <c r="F30" s="74"/>
      <c r="G30" s="74"/>
    </row>
    <row r="31" spans="1:7" ht="19.5" customHeight="1">
      <c r="A31" s="203" t="s">
        <v>266</v>
      </c>
      <c r="B31" s="150" t="s">
        <v>267</v>
      </c>
      <c r="C31" s="151">
        <f t="shared" si="1"/>
        <v>133.65</v>
      </c>
      <c r="D31" s="74"/>
      <c r="E31" s="225">
        <v>71.29</v>
      </c>
      <c r="F31" s="226">
        <v>62.36</v>
      </c>
      <c r="G31" s="74"/>
    </row>
    <row r="32" spans="1:7" ht="19.5" customHeight="1">
      <c r="A32" s="203" t="s">
        <v>268</v>
      </c>
      <c r="B32" s="150" t="s">
        <v>269</v>
      </c>
      <c r="C32" s="151">
        <f t="shared" si="1"/>
        <v>651.1999999999999</v>
      </c>
      <c r="D32" s="74"/>
      <c r="E32" s="227">
        <v>56.93</v>
      </c>
      <c r="F32" s="228">
        <v>594.27</v>
      </c>
      <c r="G32" s="74"/>
    </row>
    <row r="33" spans="1:7" ht="19.5" customHeight="1">
      <c r="A33" s="150" t="s">
        <v>270</v>
      </c>
      <c r="B33" s="150" t="s">
        <v>271</v>
      </c>
      <c r="C33" s="151">
        <f t="shared" si="1"/>
        <v>4.4</v>
      </c>
      <c r="D33" s="74"/>
      <c r="E33" s="227"/>
      <c r="F33" s="229">
        <v>4.4</v>
      </c>
      <c r="G33" s="74"/>
    </row>
    <row r="34" spans="1:7" s="192" customFormat="1" ht="19.5" customHeight="1">
      <c r="A34" s="230" t="s">
        <v>272</v>
      </c>
      <c r="B34" s="231" t="s">
        <v>273</v>
      </c>
      <c r="C34" s="232">
        <f t="shared" si="1"/>
        <v>38.99</v>
      </c>
      <c r="D34" s="199"/>
      <c r="E34" s="233">
        <v>16.3</v>
      </c>
      <c r="F34" s="234">
        <v>22.69</v>
      </c>
      <c r="G34" s="199"/>
    </row>
    <row r="35" spans="1:7" ht="19.5" customHeight="1">
      <c r="A35" s="203" t="s">
        <v>274</v>
      </c>
      <c r="B35" s="150" t="s">
        <v>275</v>
      </c>
      <c r="C35" s="151">
        <f t="shared" si="1"/>
        <v>5065.33</v>
      </c>
      <c r="D35" s="74"/>
      <c r="E35" s="235">
        <v>184.88</v>
      </c>
      <c r="F35" s="236">
        <v>4880.45</v>
      </c>
      <c r="G35" s="74"/>
    </row>
    <row r="36" spans="1:7" ht="19.5" customHeight="1">
      <c r="A36" s="203" t="s">
        <v>276</v>
      </c>
      <c r="B36" s="150" t="s">
        <v>277</v>
      </c>
      <c r="C36" s="151">
        <f t="shared" si="1"/>
        <v>478.13</v>
      </c>
      <c r="D36" s="74"/>
      <c r="E36" s="237">
        <v>123.43</v>
      </c>
      <c r="F36" s="238">
        <v>354.7</v>
      </c>
      <c r="G36" s="74"/>
    </row>
    <row r="37" spans="1:7" ht="19.5" customHeight="1">
      <c r="A37" s="203">
        <v>30226</v>
      </c>
      <c r="B37" s="159" t="s">
        <v>278</v>
      </c>
      <c r="C37" s="151">
        <f t="shared" si="1"/>
        <v>1981.21</v>
      </c>
      <c r="D37" s="74"/>
      <c r="E37" s="239">
        <v>119.19</v>
      </c>
      <c r="F37" s="240">
        <v>1862.02</v>
      </c>
      <c r="G37" s="74"/>
    </row>
    <row r="38" spans="1:7" ht="19.5" customHeight="1">
      <c r="A38" s="203">
        <v>30227</v>
      </c>
      <c r="B38" s="159" t="s">
        <v>279</v>
      </c>
      <c r="C38" s="151">
        <f t="shared" si="1"/>
        <v>61.370000000000005</v>
      </c>
      <c r="D38" s="74"/>
      <c r="E38" s="241">
        <v>29.75</v>
      </c>
      <c r="F38" s="242">
        <v>31.62</v>
      </c>
      <c r="G38" s="74"/>
    </row>
    <row r="39" spans="1:7" ht="19.5" customHeight="1">
      <c r="A39" s="243" t="s">
        <v>280</v>
      </c>
      <c r="B39" s="159" t="s">
        <v>281</v>
      </c>
      <c r="C39" s="151">
        <f aca="true" t="shared" si="2" ref="C39:C63">D39+E39+F39</f>
        <v>53.99</v>
      </c>
      <c r="D39" s="74"/>
      <c r="E39" s="244">
        <v>53.99</v>
      </c>
      <c r="F39" s="74"/>
      <c r="G39" s="74"/>
    </row>
    <row r="40" spans="1:7" ht="19.5" customHeight="1">
      <c r="A40" s="243" t="s">
        <v>282</v>
      </c>
      <c r="B40" s="159" t="s">
        <v>283</v>
      </c>
      <c r="C40" s="151">
        <f t="shared" si="2"/>
        <v>91.42</v>
      </c>
      <c r="D40" s="74"/>
      <c r="E40" s="245">
        <v>91.42</v>
      </c>
      <c r="F40" s="74"/>
      <c r="G40" s="74"/>
    </row>
    <row r="41" spans="1:7" s="192" customFormat="1" ht="19.5" customHeight="1">
      <c r="A41" s="246" t="s">
        <v>284</v>
      </c>
      <c r="B41" s="247" t="s">
        <v>285</v>
      </c>
      <c r="C41" s="232">
        <f t="shared" si="2"/>
        <v>23.77</v>
      </c>
      <c r="D41" s="199"/>
      <c r="E41" s="248">
        <v>17.11</v>
      </c>
      <c r="F41" s="249">
        <v>6.66</v>
      </c>
      <c r="G41" s="199"/>
    </row>
    <row r="42" spans="1:7" ht="19.5" customHeight="1">
      <c r="A42" s="243" t="s">
        <v>286</v>
      </c>
      <c r="B42" s="159" t="s">
        <v>287</v>
      </c>
      <c r="C42" s="151">
        <f t="shared" si="2"/>
        <v>61.42</v>
      </c>
      <c r="D42" s="74"/>
      <c r="E42" s="250">
        <v>40.86</v>
      </c>
      <c r="F42" s="251">
        <v>20.56</v>
      </c>
      <c r="G42" s="74"/>
    </row>
    <row r="43" spans="1:7" ht="19.5" customHeight="1">
      <c r="A43" s="243" t="s">
        <v>288</v>
      </c>
      <c r="B43" s="159" t="s">
        <v>289</v>
      </c>
      <c r="C43" s="151">
        <f t="shared" si="2"/>
        <v>438.5</v>
      </c>
      <c r="D43" s="74"/>
      <c r="E43" s="252">
        <v>133.3</v>
      </c>
      <c r="F43" s="253">
        <v>305.2</v>
      </c>
      <c r="G43" s="74"/>
    </row>
    <row r="44" spans="1:7" ht="19.5" customHeight="1">
      <c r="A44" s="204">
        <v>303</v>
      </c>
      <c r="B44" s="159" t="s">
        <v>290</v>
      </c>
      <c r="C44" s="151">
        <f t="shared" si="2"/>
        <v>7632.71</v>
      </c>
      <c r="D44" s="254">
        <v>11.32</v>
      </c>
      <c r="E44" s="74"/>
      <c r="F44" s="255">
        <v>7621.39</v>
      </c>
      <c r="G44" s="74"/>
    </row>
    <row r="45" spans="1:7" ht="19.5" customHeight="1">
      <c r="A45" s="204">
        <v>30302</v>
      </c>
      <c r="B45" s="159" t="s">
        <v>291</v>
      </c>
      <c r="C45" s="151">
        <f t="shared" si="2"/>
        <v>0</v>
      </c>
      <c r="D45" s="74"/>
      <c r="E45" s="74"/>
      <c r="F45" s="74"/>
      <c r="G45" s="74"/>
    </row>
    <row r="46" spans="1:7" ht="19.5" customHeight="1">
      <c r="A46" s="204">
        <v>30304</v>
      </c>
      <c r="B46" s="159" t="s">
        <v>292</v>
      </c>
      <c r="C46" s="151">
        <f t="shared" si="2"/>
        <v>0</v>
      </c>
      <c r="D46" s="74"/>
      <c r="E46" s="74"/>
      <c r="F46" s="74"/>
      <c r="G46" s="74"/>
    </row>
    <row r="47" spans="1:7" ht="19.5" customHeight="1">
      <c r="A47" s="204">
        <v>30305</v>
      </c>
      <c r="B47" s="159" t="s">
        <v>293</v>
      </c>
      <c r="C47" s="151">
        <f t="shared" si="2"/>
        <v>440.46</v>
      </c>
      <c r="D47" s="256">
        <v>11.2</v>
      </c>
      <c r="E47" s="74"/>
      <c r="F47" s="257">
        <v>429.26</v>
      </c>
      <c r="G47" s="74"/>
    </row>
    <row r="48" spans="1:7" ht="19.5" customHeight="1">
      <c r="A48" s="204">
        <v>30307</v>
      </c>
      <c r="B48" s="159" t="s">
        <v>294</v>
      </c>
      <c r="C48" s="151">
        <f t="shared" si="2"/>
        <v>7192.13</v>
      </c>
      <c r="D48" s="74"/>
      <c r="E48" s="74"/>
      <c r="F48" s="258">
        <v>7192.13</v>
      </c>
      <c r="G48" s="74"/>
    </row>
    <row r="49" spans="1:7" ht="19.5" customHeight="1">
      <c r="A49" s="204">
        <v>30311</v>
      </c>
      <c r="B49" s="159" t="s">
        <v>242</v>
      </c>
      <c r="C49" s="151">
        <f t="shared" si="2"/>
        <v>0</v>
      </c>
      <c r="D49" s="74"/>
      <c r="E49" s="74"/>
      <c r="F49" s="74"/>
      <c r="G49" s="74"/>
    </row>
    <row r="50" spans="1:7" ht="19.5" customHeight="1">
      <c r="A50" s="204">
        <v>30313</v>
      </c>
      <c r="B50" s="159" t="s">
        <v>295</v>
      </c>
      <c r="C50" s="151">
        <f t="shared" si="2"/>
        <v>0</v>
      </c>
      <c r="D50" s="74"/>
      <c r="E50" s="74"/>
      <c r="F50" s="74"/>
      <c r="G50" s="74"/>
    </row>
    <row r="51" spans="1:7" ht="19.5" customHeight="1">
      <c r="A51" s="204">
        <v>30314</v>
      </c>
      <c r="B51" s="159" t="s">
        <v>296</v>
      </c>
      <c r="C51" s="151">
        <f t="shared" si="2"/>
        <v>0</v>
      </c>
      <c r="D51" s="74"/>
      <c r="E51" s="74"/>
      <c r="F51" s="74"/>
      <c r="G51" s="74"/>
    </row>
    <row r="52" spans="1:7" ht="19.5" customHeight="1">
      <c r="A52" s="204">
        <v>30399</v>
      </c>
      <c r="B52" s="159" t="s">
        <v>297</v>
      </c>
      <c r="C52" s="151">
        <f t="shared" si="2"/>
        <v>0.12</v>
      </c>
      <c r="D52" s="259">
        <v>0.12</v>
      </c>
      <c r="E52" s="74"/>
      <c r="F52" s="74"/>
      <c r="G52" s="74"/>
    </row>
    <row r="53" spans="1:7" ht="19.5" customHeight="1">
      <c r="A53" s="159">
        <v>307</v>
      </c>
      <c r="B53" s="159" t="s">
        <v>298</v>
      </c>
      <c r="C53" s="151">
        <f t="shared" si="2"/>
        <v>858</v>
      </c>
      <c r="D53" s="74"/>
      <c r="E53" s="74"/>
      <c r="F53" s="260">
        <v>858</v>
      </c>
      <c r="G53" s="74"/>
    </row>
    <row r="54" spans="1:7" ht="19.5" customHeight="1">
      <c r="A54" s="159">
        <v>30701</v>
      </c>
      <c r="B54" s="159" t="s">
        <v>299</v>
      </c>
      <c r="C54" s="151">
        <f t="shared" si="2"/>
        <v>858</v>
      </c>
      <c r="D54" s="74"/>
      <c r="E54" s="74"/>
      <c r="F54" s="261">
        <v>858</v>
      </c>
      <c r="G54" s="74"/>
    </row>
    <row r="55" spans="1:7" ht="19.5" customHeight="1">
      <c r="A55" s="204">
        <v>309</v>
      </c>
      <c r="B55" s="159" t="s">
        <v>300</v>
      </c>
      <c r="C55" s="151">
        <f t="shared" si="2"/>
        <v>2245.79</v>
      </c>
      <c r="D55" s="74"/>
      <c r="E55" s="262">
        <v>2.4</v>
      </c>
      <c r="F55" s="263">
        <v>2243.39</v>
      </c>
      <c r="G55" s="74"/>
    </row>
    <row r="56" spans="1:7" ht="19.5" customHeight="1">
      <c r="A56" s="204">
        <v>30902</v>
      </c>
      <c r="B56" s="159" t="s">
        <v>301</v>
      </c>
      <c r="C56" s="151">
        <f t="shared" si="2"/>
        <v>196.92000000000002</v>
      </c>
      <c r="D56" s="74"/>
      <c r="E56" s="264">
        <v>2.4</v>
      </c>
      <c r="F56" s="265">
        <v>194.52</v>
      </c>
      <c r="G56" s="74"/>
    </row>
    <row r="57" spans="1:7" ht="19.5" customHeight="1">
      <c r="A57" s="266">
        <v>30903</v>
      </c>
      <c r="B57" s="267" t="s">
        <v>302</v>
      </c>
      <c r="C57" s="151">
        <f t="shared" si="2"/>
        <v>1786.52</v>
      </c>
      <c r="D57" s="114"/>
      <c r="E57" s="114"/>
      <c r="F57" s="268">
        <v>1786.52</v>
      </c>
      <c r="G57" s="114"/>
    </row>
    <row r="58" spans="1:7" ht="19.5" customHeight="1">
      <c r="A58" s="269">
        <v>30905</v>
      </c>
      <c r="B58" s="270" t="s">
        <v>303</v>
      </c>
      <c r="C58" s="151">
        <f t="shared" si="2"/>
        <v>73.85</v>
      </c>
      <c r="D58" s="271"/>
      <c r="E58" s="271"/>
      <c r="F58" s="272">
        <v>73.85</v>
      </c>
      <c r="G58" s="271"/>
    </row>
    <row r="59" spans="1:7" ht="19.5" customHeight="1">
      <c r="A59" s="269">
        <v>30906</v>
      </c>
      <c r="B59" s="270" t="s">
        <v>304</v>
      </c>
      <c r="C59" s="151">
        <f t="shared" si="2"/>
        <v>49.6</v>
      </c>
      <c r="D59" s="271"/>
      <c r="E59" s="271"/>
      <c r="F59" s="273">
        <v>49.6</v>
      </c>
      <c r="G59" s="271"/>
    </row>
    <row r="60" spans="1:7" ht="19.5" customHeight="1">
      <c r="A60" s="159">
        <v>30907</v>
      </c>
      <c r="B60" s="159" t="s">
        <v>305</v>
      </c>
      <c r="C60" s="151">
        <f t="shared" si="2"/>
        <v>118.3</v>
      </c>
      <c r="D60" s="74"/>
      <c r="E60" s="74"/>
      <c r="F60" s="274">
        <v>118.3</v>
      </c>
      <c r="G60" s="74"/>
    </row>
    <row r="61" spans="1:7" s="192" customFormat="1" ht="19.5" customHeight="1">
      <c r="A61" s="247">
        <v>30913</v>
      </c>
      <c r="B61" s="247" t="s">
        <v>306</v>
      </c>
      <c r="C61" s="232">
        <f t="shared" si="2"/>
        <v>20.6</v>
      </c>
      <c r="D61" s="199"/>
      <c r="E61" s="199"/>
      <c r="F61" s="275">
        <v>20.6</v>
      </c>
      <c r="G61" s="199"/>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D6" sqref="D6:E6"/>
    </sheetView>
  </sheetViews>
  <sheetFormatPr defaultColWidth="9.16015625" defaultRowHeight="12.75" customHeight="1"/>
  <cols>
    <col min="1" max="1" width="16" style="0" customWidth="1"/>
    <col min="2" max="2" width="28.16015625" style="0" customWidth="1"/>
    <col min="3" max="6" width="21.33203125" style="0" customWidth="1"/>
  </cols>
  <sheetData>
    <row r="1" ht="30" customHeight="1">
      <c r="A1" s="58" t="s">
        <v>23</v>
      </c>
    </row>
    <row r="2" spans="1:6" ht="28.5" customHeight="1">
      <c r="A2" s="85" t="s">
        <v>24</v>
      </c>
      <c r="B2" s="85"/>
      <c r="C2" s="85"/>
      <c r="D2" s="85"/>
      <c r="E2" s="85"/>
      <c r="F2" s="85"/>
    </row>
    <row r="3" ht="22.5" customHeight="1">
      <c r="F3" s="84" t="s">
        <v>43</v>
      </c>
    </row>
    <row r="4" spans="1:6" ht="22.5" customHeight="1">
      <c r="A4" s="89" t="s">
        <v>213</v>
      </c>
      <c r="B4" s="89" t="s">
        <v>214</v>
      </c>
      <c r="C4" s="89" t="s">
        <v>124</v>
      </c>
      <c r="D4" s="89" t="s">
        <v>215</v>
      </c>
      <c r="E4" s="89" t="s">
        <v>216</v>
      </c>
      <c r="F4" s="89" t="s">
        <v>217</v>
      </c>
    </row>
    <row r="5" spans="1:6" ht="21" customHeight="1">
      <c r="A5" s="91" t="s">
        <v>135</v>
      </c>
      <c r="B5" s="91" t="s">
        <v>135</v>
      </c>
      <c r="C5" s="91">
        <v>1</v>
      </c>
      <c r="D5" s="91">
        <v>2</v>
      </c>
      <c r="E5" s="91">
        <v>3</v>
      </c>
      <c r="F5" s="91" t="s">
        <v>135</v>
      </c>
    </row>
    <row r="6" spans="1:6" ht="21" customHeight="1">
      <c r="A6" s="193"/>
      <c r="B6" s="71" t="s">
        <v>124</v>
      </c>
      <c r="C6" s="194">
        <v>14487.63</v>
      </c>
      <c r="D6" s="71">
        <v>12296.06</v>
      </c>
      <c r="E6" s="71">
        <v>2191.57</v>
      </c>
      <c r="F6" s="195"/>
    </row>
    <row r="7" spans="1:6" ht="21" customHeight="1">
      <c r="A7" s="196" t="s">
        <v>138</v>
      </c>
      <c r="B7" s="196" t="s">
        <v>139</v>
      </c>
      <c r="C7" s="194">
        <v>14487.63</v>
      </c>
      <c r="D7" s="71">
        <v>12296.06</v>
      </c>
      <c r="E7" s="71">
        <v>2191.57</v>
      </c>
      <c r="F7" s="195"/>
    </row>
    <row r="8" spans="1:6" s="192" customFormat="1" ht="21" customHeight="1">
      <c r="A8" s="197" t="s">
        <v>140</v>
      </c>
      <c r="B8" s="197" t="s">
        <v>141</v>
      </c>
      <c r="C8" s="198">
        <v>1200.44</v>
      </c>
      <c r="D8" s="199">
        <v>771.74</v>
      </c>
      <c r="E8" s="199">
        <v>428.7</v>
      </c>
      <c r="F8" s="200"/>
    </row>
    <row r="9" spans="1:6" s="192" customFormat="1" ht="21" customHeight="1">
      <c r="A9" s="197" t="s">
        <v>142</v>
      </c>
      <c r="B9" s="197" t="s">
        <v>143</v>
      </c>
      <c r="C9" s="198">
        <v>320.77</v>
      </c>
      <c r="D9" s="199">
        <v>254.2</v>
      </c>
      <c r="E9" s="199">
        <v>66.57</v>
      </c>
      <c r="F9" s="200"/>
    </row>
    <row r="10" spans="1:6" s="192" customFormat="1" ht="21" customHeight="1">
      <c r="A10" s="197" t="s">
        <v>144</v>
      </c>
      <c r="B10" s="197" t="s">
        <v>145</v>
      </c>
      <c r="C10" s="198">
        <v>879.67</v>
      </c>
      <c r="D10" s="199">
        <v>517.54</v>
      </c>
      <c r="E10" s="199">
        <v>362.13</v>
      </c>
      <c r="F10" s="200"/>
    </row>
    <row r="11" spans="1:6" s="192" customFormat="1" ht="21" customHeight="1">
      <c r="A11" s="197" t="s">
        <v>146</v>
      </c>
      <c r="B11" s="197" t="s">
        <v>147</v>
      </c>
      <c r="C11" s="198">
        <v>5280.67</v>
      </c>
      <c r="D11" s="199">
        <v>4969.65</v>
      </c>
      <c r="E11" s="199">
        <v>311.02</v>
      </c>
      <c r="F11" s="200"/>
    </row>
    <row r="12" spans="1:6" s="192" customFormat="1" ht="21" customHeight="1">
      <c r="A12" s="197" t="s">
        <v>148</v>
      </c>
      <c r="B12" s="197" t="s">
        <v>149</v>
      </c>
      <c r="C12" s="198">
        <v>4002.82</v>
      </c>
      <c r="D12" s="199">
        <v>3723.29</v>
      </c>
      <c r="E12" s="199">
        <v>279.53</v>
      </c>
      <c r="F12" s="200"/>
    </row>
    <row r="13" spans="1:6" s="192" customFormat="1" ht="21" customHeight="1">
      <c r="A13" s="197" t="s">
        <v>150</v>
      </c>
      <c r="B13" s="197" t="s">
        <v>151</v>
      </c>
      <c r="C13" s="198">
        <v>1023.65</v>
      </c>
      <c r="D13" s="199">
        <v>1016.22</v>
      </c>
      <c r="E13" s="199">
        <v>7.43</v>
      </c>
      <c r="F13" s="200"/>
    </row>
    <row r="14" spans="1:6" s="192" customFormat="1" ht="21" customHeight="1">
      <c r="A14" s="197" t="s">
        <v>152</v>
      </c>
      <c r="B14" s="197" t="s">
        <v>153</v>
      </c>
      <c r="C14" s="198">
        <v>10</v>
      </c>
      <c r="D14" s="199">
        <v>0</v>
      </c>
      <c r="E14" s="199">
        <v>10</v>
      </c>
      <c r="F14" s="200"/>
    </row>
    <row r="15" spans="1:6" s="192" customFormat="1" ht="21" customHeight="1">
      <c r="A15" s="197" t="s">
        <v>154</v>
      </c>
      <c r="B15" s="197" t="s">
        <v>155</v>
      </c>
      <c r="C15" s="198">
        <v>244.2</v>
      </c>
      <c r="D15" s="199">
        <v>230.14</v>
      </c>
      <c r="E15" s="199">
        <v>14.06</v>
      </c>
      <c r="F15" s="200"/>
    </row>
    <row r="16" spans="1:6" s="192" customFormat="1" ht="21" customHeight="1">
      <c r="A16" s="197" t="s">
        <v>158</v>
      </c>
      <c r="B16" s="197" t="s">
        <v>159</v>
      </c>
      <c r="C16" s="198">
        <v>4998.65</v>
      </c>
      <c r="D16" s="199">
        <v>4167.14</v>
      </c>
      <c r="E16" s="199">
        <v>831.51</v>
      </c>
      <c r="F16" s="200"/>
    </row>
    <row r="17" spans="1:6" s="192" customFormat="1" ht="21" customHeight="1">
      <c r="A17" s="197" t="s">
        <v>160</v>
      </c>
      <c r="B17" s="197" t="s">
        <v>161</v>
      </c>
      <c r="C17" s="198">
        <v>1396.76</v>
      </c>
      <c r="D17" s="199">
        <v>1276.13</v>
      </c>
      <c r="E17" s="199">
        <v>120.63</v>
      </c>
      <c r="F17" s="200"/>
    </row>
    <row r="18" spans="1:6" s="192" customFormat="1" ht="21" customHeight="1">
      <c r="A18" s="197" t="s">
        <v>162</v>
      </c>
      <c r="B18" s="197" t="s">
        <v>163</v>
      </c>
      <c r="C18" s="198">
        <v>3601.89</v>
      </c>
      <c r="D18" s="199">
        <v>2891.01</v>
      </c>
      <c r="E18" s="199">
        <v>710.88</v>
      </c>
      <c r="F18" s="200"/>
    </row>
    <row r="19" spans="1:6" s="192" customFormat="1" ht="21" customHeight="1">
      <c r="A19" s="197" t="s">
        <v>166</v>
      </c>
      <c r="B19" s="197" t="s">
        <v>167</v>
      </c>
      <c r="C19" s="198">
        <v>2241.02</v>
      </c>
      <c r="D19" s="199">
        <v>1699.26</v>
      </c>
      <c r="E19" s="199">
        <v>541.76</v>
      </c>
      <c r="F19" s="200"/>
    </row>
    <row r="20" spans="1:6" s="192" customFormat="1" ht="21" customHeight="1">
      <c r="A20" s="197" t="s">
        <v>168</v>
      </c>
      <c r="B20" s="197" t="s">
        <v>169</v>
      </c>
      <c r="C20" s="198">
        <v>867.57</v>
      </c>
      <c r="D20" s="199">
        <v>663.11</v>
      </c>
      <c r="E20" s="199">
        <v>204.46</v>
      </c>
      <c r="F20" s="200"/>
    </row>
    <row r="21" spans="1:6" s="192" customFormat="1" ht="21" customHeight="1">
      <c r="A21" s="197" t="s">
        <v>170</v>
      </c>
      <c r="B21" s="197" t="s">
        <v>171</v>
      </c>
      <c r="C21" s="198">
        <v>474.85</v>
      </c>
      <c r="D21" s="199">
        <v>375.04</v>
      </c>
      <c r="E21" s="199">
        <v>99.81</v>
      </c>
      <c r="F21" s="200"/>
    </row>
    <row r="22" spans="1:6" s="192" customFormat="1" ht="21" customHeight="1">
      <c r="A22" s="197" t="s">
        <v>172</v>
      </c>
      <c r="B22" s="197" t="s">
        <v>173</v>
      </c>
      <c r="C22" s="198">
        <v>898.6</v>
      </c>
      <c r="D22" s="199">
        <v>661.11</v>
      </c>
      <c r="E22" s="199">
        <v>237.49</v>
      </c>
      <c r="F22" s="200"/>
    </row>
    <row r="23" spans="1:6" s="192" customFormat="1" ht="21" customHeight="1">
      <c r="A23" s="197" t="s">
        <v>184</v>
      </c>
      <c r="B23" s="197" t="s">
        <v>185</v>
      </c>
      <c r="C23" s="198">
        <v>766.85</v>
      </c>
      <c r="D23" s="199">
        <v>688.27</v>
      </c>
      <c r="E23" s="199">
        <v>78.58</v>
      </c>
      <c r="F23" s="200"/>
    </row>
    <row r="24" spans="1:6" s="192" customFormat="1" ht="21" customHeight="1">
      <c r="A24" s="197" t="s">
        <v>188</v>
      </c>
      <c r="B24" s="197" t="s">
        <v>189</v>
      </c>
      <c r="C24" s="198">
        <v>766.85</v>
      </c>
      <c r="D24" s="199">
        <v>688.27</v>
      </c>
      <c r="E24" s="199">
        <v>78.58</v>
      </c>
      <c r="F24" s="200"/>
    </row>
  </sheetData>
  <sheetProtection/>
  <printOptions horizontalCentered="1"/>
  <pageMargins left="0.5895833333333333" right="0.5895833333333333" top="0.7895833333333333" bottom="0.789583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2019-10-18T08:52:41Z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14</vt:lpwstr>
  </property>
</Properties>
</file>