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tabRatio="880" firstSheet="38" activeTab="47"/>
  </bookViews>
  <sheets>
    <sheet name="PTVOBYNVMRPTJN" sheetId="1" state="hidden" r:id="rId1"/>
    <sheet name="封面" sheetId="2" r:id="rId2"/>
    <sheet name="目录" sheetId="3" r:id="rId3"/>
    <sheet name="1.2019年全区收入" sheetId="4" r:id="rId4"/>
    <sheet name="2.2019年全区支出" sheetId="5" r:id="rId5"/>
    <sheet name="3.2019年上级补助情况表" sheetId="6" r:id="rId6"/>
    <sheet name="4.2019年一般债务" sheetId="7" r:id="rId7"/>
    <sheet name="5、2019年新增债券" sheetId="8" r:id="rId8"/>
    <sheet name="说明1" sheetId="9" r:id="rId9"/>
    <sheet name="6.2020年全区收入" sheetId="10" r:id="rId10"/>
    <sheet name="7.2020年支出" sheetId="11" r:id="rId11"/>
    <sheet name="8、2020年一般预算税收返还和转移支付表" sheetId="12" r:id="rId12"/>
    <sheet name="9、2020年专项转移支付收入明细表" sheetId="13" r:id="rId13"/>
    <sheet name="10、2020年一般功能支出预算表" sheetId="14" r:id="rId14"/>
    <sheet name="11、2020年一般支出经济预算表" sheetId="15" r:id="rId15"/>
    <sheet name="12、2020年本级支出" sheetId="16" r:id="rId16"/>
    <sheet name="13.2020年本级基本支出" sheetId="17" r:id="rId17"/>
    <sheet name="14、2020年新增一般债券" sheetId="18" r:id="rId18"/>
    <sheet name="15.2020年三公经费" sheetId="19" r:id="rId19"/>
    <sheet name="说明2" sheetId="20" r:id="rId20"/>
    <sheet name="16.2019年基金收入" sheetId="21" r:id="rId21"/>
    <sheet name="17.2019年基金支出" sheetId="22" r:id="rId22"/>
    <sheet name="18.2019年基金上级补助表" sheetId="23" r:id="rId23"/>
    <sheet name="19.2019年专项债务" sheetId="24" r:id="rId24"/>
    <sheet name="20.政府债务（专项、一般）" sheetId="25" r:id="rId25"/>
    <sheet name="说明3" sheetId="26" r:id="rId26"/>
    <sheet name="21.2020年全区基金收入" sheetId="27" r:id="rId27"/>
    <sheet name="22.2020年全区基金支出" sheetId="28" r:id="rId28"/>
    <sheet name="23.2020年政府性基金本级支出" sheetId="29" r:id="rId29"/>
    <sheet name="24.2020年政府性基金转移支付表" sheetId="30" r:id="rId30"/>
    <sheet name="25、2020年新增专项债券" sheetId="31" r:id="rId31"/>
    <sheet name="说明4" sheetId="32" r:id="rId32"/>
    <sheet name="26.2019年国有资本经营收入表" sheetId="33" r:id="rId33"/>
    <sheet name="27.2019年国有资本经营支出表" sheetId="34" r:id="rId34"/>
    <sheet name="说明5" sheetId="35" r:id="rId35"/>
    <sheet name="28、2020年国有资本经营收入表" sheetId="36" r:id="rId36"/>
    <sheet name="29、2020年国有资本经营支出表" sheetId="37" r:id="rId37"/>
    <sheet name="30、2020年国有资本转移支付表" sheetId="38" r:id="rId38"/>
    <sheet name="31.2020年国有资本本级支出表" sheetId="39" r:id="rId39"/>
    <sheet name="说明6" sheetId="40" r:id="rId40"/>
    <sheet name="32、2019年社保基金收入执行数" sheetId="41" r:id="rId41"/>
    <sheet name="33、2019年社保基金支出执行表" sheetId="42" r:id="rId42"/>
    <sheet name="说明7" sheetId="43" r:id="rId43"/>
    <sheet name="34、2020年社保基金收入" sheetId="44" r:id="rId44"/>
    <sheet name="35、2020年社保基金支出" sheetId="45" r:id="rId45"/>
    <sheet name="36.2020年社保基金本级支出" sheetId="46" r:id="rId46"/>
    <sheet name="说明8" sheetId="47" r:id="rId47"/>
    <sheet name="预算报告名词解释" sheetId="48" r:id="rId48"/>
  </sheets>
  <externalReferences>
    <externalReference r:id="rId51"/>
  </externalReferences>
  <definedNames>
    <definedName name="_xlnm.Print_Titles" localSheetId="9">'6.2020年全区收入'!$1:$3</definedName>
    <definedName name="_xlnm.Print_Titles" localSheetId="13">'10、2020年一般功能支出预算表'!$1:$3</definedName>
    <definedName name="_xlnm.Print_Titles" localSheetId="16">'13.2020年本级基本支出'!$A:$A</definedName>
    <definedName name="_xlnm.Print_Titles" localSheetId="21">'17.2019年基金支出'!$1:$4</definedName>
    <definedName name="_xlnm.Print_Titles" localSheetId="27">'22.2020年全区基金支出'!$1:$4</definedName>
    <definedName name="_xlnm.Print_Titles" localSheetId="32">'26.2019年国有资本经营收入表'!$1:$3</definedName>
    <definedName name="_xlnm.Print_Titles" localSheetId="14">'11、2020年一般支出经济预算表'!$A:$A</definedName>
    <definedName name="_xlnm._FilterDatabase" localSheetId="13" hidden="1">'10、2020年一般功能支出预算表'!$A$3:$B$469</definedName>
  </definedNames>
  <calcPr fullCalcOnLoad="1"/>
</workbook>
</file>

<file path=xl/sharedStrings.xml><?xml version="1.0" encoding="utf-8"?>
<sst xmlns="http://schemas.openxmlformats.org/spreadsheetml/2006/main" count="1674" uniqueCount="971">
  <si>
    <t>财政预算报告附件</t>
  </si>
  <si>
    <t>榆林市榆阳区2019年预算</t>
  </si>
  <si>
    <t>执行情况和2020年预算</t>
  </si>
  <si>
    <t>（草 案）</t>
  </si>
  <si>
    <t>榆林市榆阳区财政局</t>
  </si>
  <si>
    <t>目  录</t>
  </si>
  <si>
    <t>是否空表</t>
  </si>
  <si>
    <t>空表原因</t>
  </si>
  <si>
    <t xml:space="preserve">   一、一般公共预算报表</t>
  </si>
  <si>
    <t xml:space="preserve">     附表一 榆林市榆阳区2019年一般公共预算收入执行情况表</t>
  </si>
  <si>
    <t>否</t>
  </si>
  <si>
    <t xml:space="preserve">     附表二 榆林市榆阳区2019年一般公共预算支出执行情况表</t>
  </si>
  <si>
    <t xml:space="preserve">     附表三 榆林市榆阳区2019年一般公共预算上级补助情况表</t>
  </si>
  <si>
    <t xml:space="preserve">     附表四 榆林市榆阳区2019年地方政府一般债务限额和余额情况表</t>
  </si>
  <si>
    <t xml:space="preserve">     附表五 榆林市榆阳区2019年新增债券安排方案表</t>
  </si>
  <si>
    <t>是</t>
  </si>
  <si>
    <t>2019年无新增债券</t>
  </si>
  <si>
    <t xml:space="preserve">     说明1 关于2019年一般公共预算执行情况的说明</t>
  </si>
  <si>
    <t xml:space="preserve">     附表六 榆林市榆阳区2020年一般公共预算收入预算表</t>
  </si>
  <si>
    <t xml:space="preserve">     附表七 榆林市榆阳区2020年一般公共预算支出预算总表</t>
  </si>
  <si>
    <t xml:space="preserve">     附表八 榆林市榆阳区2020年一般公共预算税收返还及转移支付预算表</t>
  </si>
  <si>
    <t xml:space="preserve">     附表九 榆林市榆阳区2020年一般公共预算专项转移支付收入表</t>
  </si>
  <si>
    <t xml:space="preserve">     附表十 榆林市榆阳区2020年一般公共预算支出功能分类预算表</t>
  </si>
  <si>
    <t xml:space="preserve">     附表十一 榆林市榆阳区2020年一般公共预算支出经济分类预算表</t>
  </si>
  <si>
    <t xml:space="preserve">     附表十二 榆林市榆阳区2020年一般公共预算本级支出预算表</t>
  </si>
  <si>
    <t xml:space="preserve">     附表十三 榆林市榆阳区2020年本级一般公共预算基本支出表</t>
  </si>
  <si>
    <t xml:space="preserve">     附表十四 榆林市榆阳区2020年新增一般债券安排方案表</t>
  </si>
  <si>
    <t>2020年新增债券尚未经省厅批复，不能确定金额</t>
  </si>
  <si>
    <t xml:space="preserve">     附表十五 榆林市榆阳区2020年公共预算拨款安排的“三公经费”预算表</t>
  </si>
  <si>
    <t xml:space="preserve">     说明2 关于2020年一般公共预算安排情况的说明</t>
  </si>
  <si>
    <t xml:space="preserve">   二、政府性基金预算报表</t>
  </si>
  <si>
    <t xml:space="preserve">     附表十六 榆林市榆阳区2019年政府性基金收入执行情况表</t>
  </si>
  <si>
    <t xml:space="preserve">     附表十七 榆林市榆阳区2019年政府性基金支出执行情况表</t>
  </si>
  <si>
    <t xml:space="preserve">     附表十八 榆林市榆阳区2019年政府性基金上级补助情况表</t>
  </si>
  <si>
    <t xml:space="preserve">     附表十九 榆林市榆阳区2019年地方政府专项债务限额和余额情况表</t>
  </si>
  <si>
    <t xml:space="preserve">     附表二十 榆林市榆阳区2019年地方政府债务余额情况表</t>
  </si>
  <si>
    <t xml:space="preserve">     说明3 关于2019年政府性基金预算执行情况的说明</t>
  </si>
  <si>
    <t xml:space="preserve">     附表二十一 榆林市榆阳区2020年政府性基金收入预算表</t>
  </si>
  <si>
    <t xml:space="preserve">     附表二十二 榆林市榆阳区2020年政府性基金支出预算表</t>
  </si>
  <si>
    <t xml:space="preserve">     附表二十三 榆林市榆阳区2020年政府性基金本级支出预算表</t>
  </si>
  <si>
    <t xml:space="preserve">     附表二十四 榆林市榆阳区2020年政府性基金转移支付表</t>
  </si>
  <si>
    <t xml:space="preserve">     附表二十五 榆林市榆阳区2020年新增专项债券安排方案表</t>
  </si>
  <si>
    <t xml:space="preserve">     说明4 关于2020年政府性基金预算安排情况的说明</t>
  </si>
  <si>
    <t xml:space="preserve">   三、国有资本经营预算报表</t>
  </si>
  <si>
    <t xml:space="preserve">     附表二十六 榆林市榆阳区2019年国有资本经营收入执行情况表</t>
  </si>
  <si>
    <t xml:space="preserve">     附表二十七 榆林市榆阳区2019年国有资本经营支出执行情况表</t>
  </si>
  <si>
    <t xml:space="preserve">     说明5 关于2019年国有资本经营预算执行情况的说明</t>
  </si>
  <si>
    <t xml:space="preserve">     附表二十八 榆林市榆阳区2020年国有资本经营收入预算表</t>
  </si>
  <si>
    <t xml:space="preserve">     附表二十九 榆林市榆阳区2020年国有资本经营支出预算表</t>
  </si>
  <si>
    <t xml:space="preserve">     附表三十 榆林市榆阳区2020年国有资本经营预算转移支付表</t>
  </si>
  <si>
    <t>2020年国有资本经营预算全部为本级预算</t>
  </si>
  <si>
    <t xml:space="preserve">     附表三十一 榆林市榆阳区2020年国有资本经营本级支出预算表</t>
  </si>
  <si>
    <t xml:space="preserve">     说明6 关于2020年国有资本经营预算安排情况的说明</t>
  </si>
  <si>
    <t xml:space="preserve">   四、社会保险基金预算报表</t>
  </si>
  <si>
    <t xml:space="preserve">     附表三十二 榆林市榆阳区2019年社会保险基金收入执行表</t>
  </si>
  <si>
    <t xml:space="preserve">     附表三十三 榆林市榆阳区2019年社会保险基金支出执行表</t>
  </si>
  <si>
    <t xml:space="preserve">     说明7 关于2019年社会保险基金预算执行情况的说明</t>
  </si>
  <si>
    <t xml:space="preserve">     附表三十四 榆林市榆阳区2020年社会保险基金收入预算表</t>
  </si>
  <si>
    <t xml:space="preserve">     附表三十五 榆林市榆阳区2020年社会保险基金支出预算表</t>
  </si>
  <si>
    <t xml:space="preserve">     附表三十六 榆林市榆阳区2020年社会保险基金本级支出预算表</t>
  </si>
  <si>
    <t xml:space="preserve">     说明8 关于2020年社会保险基金预算安排情况的说明</t>
  </si>
  <si>
    <t>榆林市榆阳区2019年一般公共预算收入执行情况表</t>
  </si>
  <si>
    <t>附表一</t>
  </si>
  <si>
    <t>单位：万元</t>
  </si>
  <si>
    <t>项       目</t>
  </si>
  <si>
    <t>2018年决算数</t>
  </si>
  <si>
    <t>2019年预算数</t>
  </si>
  <si>
    <t>2019年预计执行数</t>
  </si>
  <si>
    <t>预计执行数占预算%</t>
  </si>
  <si>
    <t>预计执行数比上年±%</t>
  </si>
  <si>
    <t>2017调整数/比率*上划比率</t>
  </si>
  <si>
    <t>2017执行数/比率*上划比率</t>
  </si>
  <si>
    <t>一、各项税收收入</t>
  </si>
  <si>
    <t xml:space="preserve">   其中：增值税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</si>
  <si>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</si>
  <si>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</si>
  <si>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</si>
  <si>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</si>
  <si>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</si>
  <si>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</si>
  <si>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</si>
  <si>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</si>
  <si>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</si>
  <si>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</si>
  <si>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</si>
  <si>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环保税</t>
  </si>
  <si>
    <t>其他税收收入</t>
  </si>
  <si>
    <t>二、非税收入</t>
  </si>
  <si>
    <t xml:space="preserve">      其中：专项收入</t>
  </si>
  <si>
    <t xml:space="preserve">            行政性收费收入</t>
  </si>
  <si>
    <t xml:space="preserve">            罚没收入</t>
  </si>
  <si>
    <t xml:space="preserve">            国有资本经营收入</t>
  </si>
  <si>
    <t xml:space="preserve">            国有资源（资产）有偿使用收入</t>
  </si>
  <si>
    <t xml:space="preserve">            其他收入</t>
  </si>
  <si>
    <t>地方财政收入合计</t>
  </si>
  <si>
    <t>榆林市榆阳区2019年一般公共预算支出执行情况表</t>
  </si>
  <si>
    <t>附表二</t>
  </si>
  <si>
    <t xml:space="preserve">    单位：万元</t>
  </si>
  <si>
    <t>一、一般公共服务</t>
  </si>
  <si>
    <t>二、国防</t>
  </si>
  <si>
    <t>三、公共安全</t>
  </si>
  <si>
    <t>四、教育</t>
  </si>
  <si>
    <t>五、科学技术</t>
  </si>
  <si>
    <t>六、文化体育与传媒</t>
  </si>
  <si>
    <t>七、社会保障和就业</t>
  </si>
  <si>
    <t>八、医疗卫生</t>
  </si>
  <si>
    <t>九、节能环保</t>
  </si>
  <si>
    <t>十、城乡社区事务</t>
  </si>
  <si>
    <t>十一、农林水事务</t>
  </si>
  <si>
    <t>十二、交通运输</t>
  </si>
  <si>
    <t>十三、资源勘探电力信息等事务</t>
  </si>
  <si>
    <t>十四、商业服务业等事务</t>
  </si>
  <si>
    <t>十五、金融支出</t>
  </si>
  <si>
    <t>十六、 援助其他地区支出</t>
  </si>
  <si>
    <t>十七、自然资源海洋气象等支出</t>
  </si>
  <si>
    <t>十八、住房保障支出</t>
  </si>
  <si>
    <t>十九、粮油物资储备事务</t>
  </si>
  <si>
    <t>二十、灾害防治及应急管理支出</t>
  </si>
  <si>
    <t>二十一、其他支出</t>
  </si>
  <si>
    <t>二十一、债务付息支出</t>
  </si>
  <si>
    <t>二十一、债务发行费用支出</t>
  </si>
  <si>
    <t>地方财政支出合计</t>
  </si>
  <si>
    <t>榆林市榆阳区2019年一般公共预算上级补助情况表</t>
  </si>
  <si>
    <t>附表三</t>
  </si>
  <si>
    <t>项  目</t>
  </si>
  <si>
    <t>金 额</t>
  </si>
  <si>
    <t>一、返还性收入</t>
  </si>
  <si>
    <t>二、一般性转移支付收入</t>
  </si>
  <si>
    <t xml:space="preserve">    1、均衡性转移支付收入</t>
  </si>
  <si>
    <t xml:space="preserve">    2、县级基本财力保障机制奖补资金收入</t>
  </si>
  <si>
    <t xml:space="preserve">    3、产粮（油）大县奖励资金收入</t>
  </si>
  <si>
    <t xml:space="preserve">    4、结算补助收入</t>
  </si>
  <si>
    <t xml:space="preserve">    5、固定数额补助收入</t>
  </si>
  <si>
    <t xml:space="preserve">    6、革命老区转移支付收入</t>
  </si>
  <si>
    <t xml:space="preserve">    7、贫困地区转移支付收入</t>
  </si>
  <si>
    <t xml:space="preserve">    8、公共安全共同财政事权转移支付收入  </t>
  </si>
  <si>
    <t xml:space="preserve">    9、教育共同财政事权转移支付收入  </t>
  </si>
  <si>
    <t xml:space="preserve">    10、科学技术共同财政事权转移支付收入  </t>
  </si>
  <si>
    <t xml:space="preserve">    11、文化旅游体育与传媒共同财政事权转移支付收入  </t>
  </si>
  <si>
    <t xml:space="preserve">    12、社会保障和就业共同财政事权转移支付收入  </t>
  </si>
  <si>
    <t xml:space="preserve">    13、卫生健康共同财政事权转移支付收入  </t>
  </si>
  <si>
    <t xml:space="preserve">    14、节能环保共同财政事权转移支付收入  </t>
  </si>
  <si>
    <t xml:space="preserve">    15、农林水共同财政事权转移支付收入  </t>
  </si>
  <si>
    <t xml:space="preserve">    16、交通运输共同财政事权转移支付收入  </t>
  </si>
  <si>
    <t xml:space="preserve">    17、住房保障共同财政事权转移支付收入  </t>
  </si>
  <si>
    <t>三、专项转移支付收入</t>
  </si>
  <si>
    <t xml:space="preserve">    1、一般公共服务支出</t>
  </si>
  <si>
    <t xml:space="preserve">    2、国防支出</t>
  </si>
  <si>
    <t xml:space="preserve">    3、公共安全</t>
  </si>
  <si>
    <t xml:space="preserve">    4、教育支出</t>
  </si>
  <si>
    <t xml:space="preserve">    5、科学技术支出</t>
  </si>
  <si>
    <t xml:space="preserve">    6、文化体育与传媒支出</t>
  </si>
  <si>
    <t xml:space="preserve">    7、社会保障和就业支出</t>
  </si>
  <si>
    <t xml:space="preserve">    8、卫生健康支出</t>
  </si>
  <si>
    <t xml:space="preserve">    9、节能环保支出</t>
  </si>
  <si>
    <t xml:space="preserve">    10、城乡社区支出</t>
  </si>
  <si>
    <t xml:space="preserve">    11、农林水支出</t>
  </si>
  <si>
    <t xml:space="preserve">    12、交通运输支出</t>
  </si>
  <si>
    <t xml:space="preserve">    13、资源勘探信息等支出</t>
  </si>
  <si>
    <t xml:space="preserve">    14、商业服务业等</t>
  </si>
  <si>
    <t xml:space="preserve">    15、金融支出</t>
  </si>
  <si>
    <t xml:space="preserve">    16、自然资源海洋气象支出</t>
  </si>
  <si>
    <t xml:space="preserve">    17、住房保障支出</t>
  </si>
  <si>
    <t xml:space="preserve">    18、粮油物资储备支出</t>
  </si>
  <si>
    <t xml:space="preserve">    19、其他支出</t>
  </si>
  <si>
    <t>上级补助收入合计</t>
  </si>
  <si>
    <t>榆林市榆阳区2019年地方政府一般债务限额和余额情况表</t>
  </si>
  <si>
    <t>附表四</t>
  </si>
  <si>
    <t xml:space="preserve">        单位：万元</t>
  </si>
  <si>
    <t>级  次</t>
  </si>
  <si>
    <t xml:space="preserve">      合  计</t>
  </si>
  <si>
    <t>一般债务限额</t>
  </si>
  <si>
    <t>一般债务余额</t>
  </si>
  <si>
    <t xml:space="preserve">        区本级</t>
  </si>
  <si>
    <t xml:space="preserve">       合  计</t>
  </si>
  <si>
    <t>榆林市榆阳区2019年新增债券安排方案表</t>
  </si>
  <si>
    <t>附表五</t>
  </si>
  <si>
    <t xml:space="preserve">                       单位：万元</t>
  </si>
  <si>
    <t>项   目</t>
  </si>
  <si>
    <t>新增一般债券余额</t>
  </si>
  <si>
    <t>新增专项债券余额</t>
  </si>
  <si>
    <t>全区合计</t>
  </si>
  <si>
    <t xml:space="preserve">  区级使用债券资金</t>
  </si>
  <si>
    <t xml:space="preserve">      基本建设资金</t>
  </si>
  <si>
    <t xml:space="preserve">      交通运输发展资金</t>
  </si>
  <si>
    <t xml:space="preserve">      环保专项资金</t>
  </si>
  <si>
    <t xml:space="preserve">      学校建设发展专项资金</t>
  </si>
  <si>
    <t xml:space="preserve">      公共文化发展专项资金</t>
  </si>
  <si>
    <t xml:space="preserve">      扶贫专项资金</t>
  </si>
  <si>
    <t xml:space="preserve">      水利专项资金</t>
  </si>
  <si>
    <t xml:space="preserve">      农业专项资金</t>
  </si>
  <si>
    <t xml:space="preserve">      卫生健康专项资金</t>
  </si>
  <si>
    <t xml:space="preserve">说明1
关于2019年一般公共预算执行情况的说明
一般公共预算，是对以税收为主体的财政收入，安排用于保障和改善民生、推动经济社会发展、维护国家安全、维持国家机构正常运转等方面的收支预算。
2019年，一般公共预算执行情况主要是：
一、收入预算执行情况
区十四届人大四次会议审议批准的全区2019年一般公共预算收入年初目标为47.5亿元。2019年，全区地方一般公共预算收入52.1亿元，完成年初预算的109.69%，增长21.86%。有关具体收入项目说明如下：
1、增值税。增值税收入15.34亿元，完成预算的98.96%，增长2.54%。主要是煤炭产量增加，煤炭价格稳定，税收收入增加。
2、企业所得税。企业所得税收入3.93亿元，完成预算的98.26%，增长7.66%。主要是减税降费政策的实施，企业利润增加。
3、个人所得税。个人所得税收入0.63亿元，完成预算的66.05%，下降31.62%。主要是减税降费政策的实施，专项附加扣除项目增加，导致税收收入减少。
4、资源税。资源税收入14.42亿元，完成预算的108.01%，增长53.53%。主要是资源税税率由6%调整为9%，煤炭产量较上年也有所增加，拉动增收。
5、城市维护建设税。2019年，城市维护建设税收入0.84亿元，完成预算的88.37%，下降7.78%。主要是减税降费政策实施后，符合减免政策的纳税人应缴税金减免。
6、城镇土地使用税。2019年，城镇土地使用税收入0.77亿元，完成预算的170.51%，增长74.55%。主要是2019年加大对计税面积核查，补征部分税款。
7、土地增值税。土地增值税收入0.89亿元，完成预算的406.36%，增长96.74%。主要是全市房地产市场活跃，成交量和价格上涨，应税额增加。
8、房产税。2019年，房产税收入1.24亿元，完成预算的206.63%，增长110.67%。主要是加强征管措施，补征漏缴税款。
9、耕地占用税。2019年，耕地占用税收入3.73亿元，完成预算的373%，增长268.07%。主要是加强对煤矿采空区、塌陷区耕地占用税的征收，税收收入增加。
10、契税。契税收入1.19亿元，完成预算的118.9%，下降10.05%。主要是2019年房屋交易量较2018年有所减少。
11、专项收入。2019年，专项收入完成3.78亿元，完成预算的85.95%，下降13.27%。主要是2019年森林植被恢复费一次收入减少。
12、行政事业性收费收入。2019年，行政事业性收费收入完成1.37亿元，完成预算的130.77%，增长31%。增长主要原因是收回部分历年欠的水土保持补偿费。
13、罚没收入。2019年，罚没收入完成0.52亿元，增长45.37%。主要是区能源局、国土榆阳分局罚没收入增加。
14、国有资源有偿使用收入。2019年，国有资源有偿使用收入0.65亿元，完成预算的56.72%，下降42.19%。主要是2018年收入中含国土榆阳分局收取的探矿权、采矿权出让收益，属一次性收入。
二、支出预算执行情况
2019年，一般公共预算支出76.67亿元，占调整预算97%，增长 19.9% 。有关支出项目说明如下：
1、一般公共服务支出。2019年，一般公共服务支出10.57亿元，增长14.68%，增长主要原因是落实机关事业单位调资、年终目标责任考核奖励及部门新增项目等支出增加。
2、教育支出。2019年，教育支出完成24.12亿元，增长40.25%，主要是新增了落实深化教育综合改革的实施意见补助资金以及教育信息化和校建工程建设资金。
3、社会保障和就业支出。2019年，社会保障和就业支出4.38亿元，下降36.21%。主要是2018年个人养老统筹财政补助由财政与机关事业单位养老经办中心统一结算列支“社会保障和就业支出”科目，从2019年起，社保缴费由税务征收，各部门个人养老统筹财政补助单独预算给部门，部门列支不同的功能科目，导致“社会保障和就业支出”较上年下降。
4、文化体育与传媒支出。2019年，文化体育与传媒支出1.39亿元，下降1.94%。主要是：民歌博物馆、邓宝珊将军纪念馆等相继建成，2019年文化项目投入较上年略减。
5、医疗卫生与计划生育支出。2019年医疗卫生支出6.18亿元， 增长33.05%。主要是：新聘人员经费增加及新农合政策倾斜性、城乡居农大病保障经费2018年由市级结算扣减，2019年改为区级直接安排，另外乡镇卫生设备购置资金较上年有所增加。
6、节能环保支出。2019年，节能环保支出0.92亿元，下降24.4%。下降原因主要是：部分节能环保支出改由非税收入安排。
7、农林水事务支出。2019年，农林水支出15.1亿元，增长26.62%。主要是加大了3+2+X产业投入及脱贫攻坚水利设施、林业生态建设等投入。
8、交通运输支出。2019年，交通运输支出2.4亿元，增长49.63%。主要是增加道路基础设施建设投入。
9、资源勘探信息等支出。2019年，资源勘探信息等支出1.02亿元，增长41.22%。增长主要原因是：上级专项转移支付增加。
10、自然资源海洋气象支出。2019年，自然资源海洋气象支出0.96亿元，较上年有大幅增长，增长的主要原因是：增加了土地储备、土地整治、调查经费等。
11、债务付息支出。2019年债务付息支出0.55亿元，增长9.07%。2018年末一般债券余额较2017年末增加，相应2019年需支付的利息也增加。
12、其他支出。2019年其他支出0.38亿元。增长89.14%，增加主要原因是，武警中队新营房建设、消防站建设及设备购置等投入增加。
</t>
  </si>
  <si>
    <t>榆林市榆阳区2020年一般公共预算收入预算表</t>
  </si>
  <si>
    <t>附表六</t>
  </si>
  <si>
    <t>项      目</t>
  </si>
  <si>
    <t>2020年预算数</t>
  </si>
  <si>
    <t>预算数比上年±%</t>
  </si>
  <si>
    <t>一、税收收入</t>
  </si>
  <si>
    <t>其中： 增值税</t>
  </si>
  <si>
    <t>企业所得税</t>
  </si>
  <si>
    <t>个人所得税</t>
  </si>
  <si>
    <t>资源税</t>
  </si>
  <si>
    <t>城市维护建设税</t>
  </si>
  <si>
    <t>房产税</t>
  </si>
  <si>
    <t>印花税</t>
  </si>
  <si>
    <t>城镇土地使用税</t>
  </si>
  <si>
    <t>土地增值税</t>
  </si>
  <si>
    <t>车船税</t>
  </si>
  <si>
    <t>耕地占用税</t>
  </si>
  <si>
    <t>契税</t>
  </si>
  <si>
    <t xml:space="preserve">       其中：专项收入</t>
  </si>
  <si>
    <t xml:space="preserve">             行政性收费收入</t>
  </si>
  <si>
    <t xml:space="preserve">             罚没收入</t>
  </si>
  <si>
    <t xml:space="preserve">             国有资本经营收入</t>
  </si>
  <si>
    <t xml:space="preserve">             国有资源有偿使用收入</t>
  </si>
  <si>
    <t xml:space="preserve">             其他收入</t>
  </si>
  <si>
    <t>转移性收入</t>
  </si>
  <si>
    <t xml:space="preserve">  上级补助收入</t>
  </si>
  <si>
    <t xml:space="preserve"> 返还性收入</t>
  </si>
  <si>
    <t xml:space="preserve"> 一般性转移支付补助</t>
  </si>
  <si>
    <t xml:space="preserve"> 专项转移支付补助</t>
  </si>
  <si>
    <t xml:space="preserve">  上年结余收入</t>
  </si>
  <si>
    <t xml:space="preserve">  调入资金</t>
  </si>
  <si>
    <t xml:space="preserve">    基金预算调入</t>
  </si>
  <si>
    <t xml:space="preserve">    国有资本经营预算收入调入资金</t>
  </si>
  <si>
    <t xml:space="preserve">  动用预算稳定调节基金</t>
  </si>
  <si>
    <t xml:space="preserve">  债务转贷收入</t>
  </si>
  <si>
    <t>收 入 总 计</t>
  </si>
  <si>
    <t>榆林市榆阳区2020年一般公共预算支出预算总表</t>
  </si>
  <si>
    <t>附表七</t>
  </si>
  <si>
    <t>一、一般公共服务支出</t>
  </si>
  <si>
    <t>二、国防支出</t>
  </si>
  <si>
    <t>三、公共安全支出</t>
  </si>
  <si>
    <t>四、教育支出</t>
  </si>
  <si>
    <t>五、科学技术支出</t>
  </si>
  <si>
    <t>六、文化旅游体育与传媒支出</t>
  </si>
  <si>
    <t>七、社会保障和就业支出</t>
  </si>
  <si>
    <t>八、卫生健康支出</t>
  </si>
  <si>
    <t>九、节能环保支出</t>
  </si>
  <si>
    <t>十、城乡社区支出</t>
  </si>
  <si>
    <t>十一、农林水支出</t>
  </si>
  <si>
    <t>十二、交通运输支出</t>
  </si>
  <si>
    <t>十三、资源勘探信息等支出</t>
  </si>
  <si>
    <t>十四、商业服务业等支出</t>
  </si>
  <si>
    <t>十六、援助其他地区支出</t>
  </si>
  <si>
    <t>十九、粮油物资储备支出</t>
  </si>
  <si>
    <t>二十一、预备费</t>
  </si>
  <si>
    <t>二十二、其他支出</t>
  </si>
  <si>
    <t>二十三、债务还本支出</t>
  </si>
  <si>
    <t>二十四、债务付息支出</t>
  </si>
  <si>
    <t>二十五、债务发行费用支出</t>
  </si>
  <si>
    <t xml:space="preserve"> 上解支出</t>
  </si>
  <si>
    <t xml:space="preserve">      体制上解支出</t>
  </si>
  <si>
    <t xml:space="preserve">      专项上解支出</t>
  </si>
  <si>
    <t>调出资金</t>
  </si>
  <si>
    <t>债务转贷支出</t>
  </si>
  <si>
    <t>补充预算稳定调节金</t>
  </si>
  <si>
    <t>结转下年支出</t>
  </si>
  <si>
    <t>支 出 总 计</t>
  </si>
  <si>
    <t>榆林市榆阳区2020年一般公共预算税收返还及转移支付预算表</t>
  </si>
  <si>
    <t>附表八</t>
  </si>
  <si>
    <t xml:space="preserve">    2、公共安全</t>
  </si>
  <si>
    <t xml:space="preserve">    3、教育支出</t>
  </si>
  <si>
    <t xml:space="preserve">    4、文化旅游体育与传媒支出</t>
  </si>
  <si>
    <t xml:space="preserve">    5、社会保障和就业支出</t>
  </si>
  <si>
    <t xml:space="preserve">    6、卫生健康支出</t>
  </si>
  <si>
    <t xml:space="preserve">    7、节能环保支出</t>
  </si>
  <si>
    <t xml:space="preserve">    8、城乡社区支出</t>
  </si>
  <si>
    <t xml:space="preserve">    9、农林水支出</t>
  </si>
  <si>
    <t xml:space="preserve">    10、交通运输支出</t>
  </si>
  <si>
    <t xml:space="preserve">    11、资源勘探信息等支出</t>
  </si>
  <si>
    <t xml:space="preserve">    12、商业服务业等支出</t>
  </si>
  <si>
    <t xml:space="preserve">    13、住房保障支出</t>
  </si>
  <si>
    <t xml:space="preserve">    14、灾害防治及应急管理支出</t>
  </si>
  <si>
    <t xml:space="preserve"> 上解支出合计</t>
  </si>
  <si>
    <t>榆林市榆阳区2020年一般公共预算专项转移支付收入表</t>
  </si>
  <si>
    <t>附表九</t>
  </si>
  <si>
    <t>专项转移支付收入</t>
  </si>
  <si>
    <t xml:space="preserve">   其中：榆阳区本级</t>
  </si>
  <si>
    <t xml:space="preserve"> 榆林市榆阳区2020年一般公共预算区级支出功能分类预算表</t>
  </si>
  <si>
    <t>附表十</t>
  </si>
  <si>
    <t xml:space="preserve">                    单位：万元</t>
  </si>
  <si>
    <t>科目名称</t>
  </si>
  <si>
    <t>一般公共服务支出</t>
  </si>
  <si>
    <t xml:space="preserve">  人大事务</t>
  </si>
  <si>
    <t xml:space="preserve">    行政运行</t>
  </si>
  <si>
    <t xml:space="preserve">    一般行政管理事务</t>
  </si>
  <si>
    <t xml:space="preserve">  政协事务</t>
  </si>
  <si>
    <t xml:space="preserve">    其他政协事务支出</t>
  </si>
  <si>
    <t xml:space="preserve">  政府办公厅(室)及相关机构事务</t>
  </si>
  <si>
    <t xml:space="preserve">    专项业务活动</t>
  </si>
  <si>
    <t xml:space="preserve">    信访事务</t>
  </si>
  <si>
    <t xml:space="preserve">    事业运行</t>
  </si>
  <si>
    <t xml:space="preserve">    其他政府办公厅(室)及相关机构事务支出</t>
  </si>
  <si>
    <t xml:space="preserve">  发展与改革事务</t>
  </si>
  <si>
    <t xml:space="preserve">    其他发展与改革事务支出</t>
  </si>
  <si>
    <t xml:space="preserve">  统计信息事务</t>
  </si>
  <si>
    <t xml:space="preserve">    信息事务</t>
  </si>
  <si>
    <t xml:space="preserve">    专项普查活动</t>
  </si>
  <si>
    <t xml:space="preserve">  财政事务</t>
  </si>
  <si>
    <t xml:space="preserve">    信息化建设</t>
  </si>
  <si>
    <t xml:space="preserve">    其他财政事务支出</t>
  </si>
  <si>
    <t xml:space="preserve">  税收事务</t>
  </si>
  <si>
    <t xml:space="preserve">    其他税收事务支出</t>
  </si>
  <si>
    <t xml:space="preserve">  审计事务</t>
  </si>
  <si>
    <t xml:space="preserve">    其他审计事务支出</t>
  </si>
  <si>
    <t xml:space="preserve">  人力资源事务</t>
  </si>
  <si>
    <t xml:space="preserve">    其他人力资源事务支出</t>
  </si>
  <si>
    <t xml:space="preserve">  纪检监察事务</t>
  </si>
  <si>
    <t xml:space="preserve">    其他纪检监察事务支出</t>
  </si>
  <si>
    <t xml:space="preserve">  商贸事务</t>
  </si>
  <si>
    <t xml:space="preserve">    招商引资</t>
  </si>
  <si>
    <t xml:space="preserve">    其他商贸事务支出</t>
  </si>
  <si>
    <t xml:space="preserve">  民族事务</t>
  </si>
  <si>
    <t>其他民族事务支出</t>
  </si>
  <si>
    <t xml:space="preserve">  档案事务</t>
  </si>
  <si>
    <t xml:space="preserve">    档案馆</t>
  </si>
  <si>
    <t xml:space="preserve">  民主党派及工商联事务</t>
  </si>
  <si>
    <t xml:space="preserve">    行政运行2012801</t>
  </si>
  <si>
    <t xml:space="preserve">    一般行政管理事务2012802</t>
  </si>
  <si>
    <t xml:space="preserve">  群众团体事务</t>
  </si>
  <si>
    <t xml:space="preserve">  党委办公厅(室)及相关机构事务</t>
  </si>
  <si>
    <t>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</si>
  <si>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</si>
  <si>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</si>
  <si>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</si>
  <si>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</si>
  <si>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</si>
  <si>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宗教事务</t>
  </si>
  <si>
    <t xml:space="preserve">  网信事务</t>
  </si>
  <si>
    <t xml:space="preserve">    其他网络事务支出</t>
  </si>
  <si>
    <t xml:space="preserve">  市场监督管理事务</t>
  </si>
  <si>
    <t xml:space="preserve">    其他市场监督管理事务</t>
  </si>
  <si>
    <t xml:space="preserve">  其他一般公共服务支出(款)</t>
  </si>
  <si>
    <t xml:space="preserve">    其他一般公共服务支出(项)</t>
  </si>
  <si>
    <t>公共安全支出</t>
  </si>
  <si>
    <t xml:space="preserve">  公安</t>
  </si>
  <si>
    <t xml:space="preserve">    其他公安支出</t>
  </si>
  <si>
    <t xml:space="preserve">    治安管理</t>
  </si>
  <si>
    <t xml:space="preserve">  国家安全</t>
  </si>
  <si>
    <t xml:space="preserve">    其他国家安全支出</t>
  </si>
  <si>
    <t xml:space="preserve">  检察</t>
  </si>
  <si>
    <t xml:space="preserve">    其他检察支出</t>
  </si>
  <si>
    <t xml:space="preserve">  法院</t>
  </si>
  <si>
    <t xml:space="preserve">    “两庭”建设</t>
  </si>
  <si>
    <t xml:space="preserve">    其他法院支出</t>
  </si>
  <si>
    <t xml:space="preserve">  司法</t>
  </si>
  <si>
    <t xml:space="preserve">    律师公证管理</t>
  </si>
  <si>
    <t xml:space="preserve">    法律援助</t>
  </si>
  <si>
    <t xml:space="preserve">    其他司法支出</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</si>
  <si>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</si>
  <si>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</si>
  <si>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</si>
  <si>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</si>
  <si>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</si>
  <si>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</si>
  <si>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</si>
  <si>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</si>
  <si>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</si>
  <si>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</si>
  <si>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初等职业教育</t>
  </si>
  <si>
    <t xml:space="preserve">    中专教育</t>
  </si>
  <si>
    <t xml:space="preserve">    职业高中教育</t>
  </si>
  <si>
    <t xml:space="preserve">    其他职业教育支出</t>
  </si>
  <si>
    <t xml:space="preserve">  特殊教育</t>
  </si>
  <si>
    <t xml:space="preserve">    特殊学校教育</t>
  </si>
  <si>
    <t xml:space="preserve">  进修及培训</t>
  </si>
  <si>
    <t xml:space="preserve">    教师进修</t>
  </si>
  <si>
    <t xml:space="preserve">    干部教育</t>
  </si>
  <si>
    <t xml:space="preserve">    培训支出</t>
  </si>
  <si>
    <t xml:space="preserve">  教育费附加安排的支出</t>
  </si>
  <si>
    <t xml:space="preserve">    其他教育费附加安排的支出</t>
  </si>
  <si>
    <t xml:space="preserve">  其他教育支出(款)</t>
  </si>
  <si>
    <t xml:space="preserve">    其他教育支出(项)</t>
  </si>
  <si>
    <t>科学技术支出</t>
  </si>
  <si>
    <t xml:space="preserve">  科学技术管理事务</t>
  </si>
  <si>
    <t xml:space="preserve">  技术研究与开发</t>
  </si>
  <si>
    <t xml:space="preserve">    应用技术研究与开发</t>
  </si>
  <si>
    <t xml:space="preserve">    产业技术研究与开发</t>
  </si>
  <si>
    <t xml:space="preserve">    其他技术研究与开发支出</t>
  </si>
  <si>
    <t xml:space="preserve">  科学技术普及</t>
  </si>
  <si>
    <t xml:space="preserve">    机构运行</t>
  </si>
  <si>
    <t xml:space="preserve">    科普活动</t>
  </si>
  <si>
    <t xml:space="preserve">    其他科学技术普及支出</t>
  </si>
  <si>
    <t>文化旅游体育与传媒支出</t>
  </si>
  <si>
    <t xml:space="preserve">  文化和旅游</t>
  </si>
  <si>
    <t xml:space="preserve">    图书馆</t>
  </si>
  <si>
    <t xml:space="preserve">    文化展示及纪念机构</t>
  </si>
  <si>
    <t xml:space="preserve">    艺术表演团体</t>
  </si>
  <si>
    <t xml:space="preserve">    群众文化</t>
  </si>
  <si>
    <t xml:space="preserve">    文化和旅游市场管理</t>
  </si>
  <si>
    <t xml:space="preserve">    旅游宣传</t>
  </si>
  <si>
    <t xml:space="preserve">    其他文化和旅游支出</t>
  </si>
  <si>
    <t xml:space="preserve">  文物</t>
  </si>
  <si>
    <t xml:space="preserve">    文物保护</t>
  </si>
  <si>
    <t xml:space="preserve">    其他文物支出</t>
  </si>
  <si>
    <t xml:space="preserve">  体育</t>
  </si>
  <si>
    <t xml:space="preserve">    其他体育支出</t>
  </si>
  <si>
    <t xml:space="preserve">  新闻出版影视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</si>
  <si>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</si>
  <si>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</si>
  <si>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</si>
  <si>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</si>
  <si>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</si>
  <si>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</si>
  <si>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t>
  </si>
  <si>
    <t xml:space="preserve">    其他文化旅游体育与传媒支出</t>
  </si>
  <si>
    <t>社会保障和就业支出</t>
  </si>
  <si>
    <t xml:space="preserve">  人力资源和社会保障管理事务</t>
  </si>
  <si>
    <t xml:space="preserve">    综合业务管理</t>
  </si>
  <si>
    <t xml:space="preserve">    社会保险经办机构</t>
  </si>
  <si>
    <t xml:space="preserve">    其他人力资源和社会保障管理事务支出</t>
  </si>
  <si>
    <t xml:space="preserve">  民政管理事务</t>
  </si>
  <si>
    <t xml:space="preserve">    老龄事务</t>
  </si>
  <si>
    <t xml:space="preserve">    行政区划和地名管理</t>
  </si>
  <si>
    <t xml:space="preserve">    基层政权和社区建设</t>
  </si>
  <si>
    <t xml:space="preserve">    其他民政管理事务支出</t>
  </si>
  <si>
    <t xml:space="preserve">  财政对基本养老保险基金的补助</t>
  </si>
  <si>
    <t xml:space="preserve">    财政对城乡居民基本养老保险基金的补助</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</si>
  <si>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</si>
  <si>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</si>
  <si>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</si>
  <si>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</si>
  <si>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</si>
  <si>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</si>
  <si>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</si>
  <si>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</si>
  <si>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就业补助</t>
  </si>
  <si>
    <t xml:space="preserve">    死亡抚恤</t>
  </si>
  <si>
    <t xml:space="preserve">    伤残抚恤</t>
  </si>
  <si>
    <t xml:space="preserve">    在乡复员、退伍军人生活补助</t>
  </si>
  <si>
    <t xml:space="preserve">  抚恤</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</si>
  <si>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</si>
  <si>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</si>
  <si>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</si>
  <si>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</si>
  <si>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</si>
  <si>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</si>
  <si>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</si>
  <si>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</si>
  <si>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</si>
  <si>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社会福利</t>
  </si>
  <si>
    <t xml:space="preserve">    儿童福利</t>
  </si>
  <si>
    <t xml:space="preserve">    老年福利</t>
  </si>
  <si>
    <t xml:space="preserve">    殡葬</t>
  </si>
  <si>
    <t xml:space="preserve">    其他社会福利支出</t>
  </si>
  <si>
    <t xml:space="preserve">  残疾人事业</t>
  </si>
  <si>
    <t xml:space="preserve">    残疾人康复</t>
  </si>
  <si>
    <t xml:space="preserve">    残疾人就业和扶贫</t>
  </si>
  <si>
    <t xml:space="preserve">    残疾人生活和护理补贴</t>
  </si>
  <si>
    <t xml:space="preserve">    其他残疾人事业支出</t>
  </si>
  <si>
    <t xml:space="preserve">  自然灾害生活救助</t>
  </si>
  <si>
    <t xml:space="preserve">    其他自然灾害生活救助支出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</si>
  <si>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</si>
  <si>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</si>
  <si>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</si>
  <si>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</si>
  <si>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</si>
  <si>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</si>
  <si>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</si>
  <si>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农村五保供养支出</t>
  </si>
  <si>
    <t xml:space="preserve">    财政对其他基本养老保险基金的补助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</si>
  <si>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</si>
  <si>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</si>
  <si>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</si>
  <si>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</si>
  <si>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</si>
  <si>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</si>
  <si>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</si>
  <si>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</si>
  <si>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</si>
  <si>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</si>
  <si>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</si>
  <si>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</si>
  <si>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妇产医院</t>
  </si>
  <si>
    <t xml:space="preserve">    其他专科医院</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</si>
  <si>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</si>
  <si>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</si>
  <si>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</si>
  <si>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</si>
  <si>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</si>
  <si>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</si>
  <si>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</si>
  <si>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</si>
  <si>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</si>
  <si>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重大公共卫生专项</t>
  </si>
  <si>
    <t xml:space="preserve">    其他公共卫生支出</t>
  </si>
  <si>
    <t xml:space="preserve">  医疗保障管理事务</t>
  </si>
  <si>
    <t xml:space="preserve">    优抚对象医疗补助</t>
  </si>
  <si>
    <t xml:space="preserve">    新型农村合作医疗</t>
  </si>
  <si>
    <t xml:space="preserve">    城镇居民基本医疗保险</t>
  </si>
  <si>
    <t xml:space="preserve">    城乡医疗救助</t>
  </si>
  <si>
    <t xml:space="preserve">    其他医疗保障支出</t>
  </si>
  <si>
    <t xml:space="preserve">  中医药</t>
  </si>
  <si>
    <t xml:space="preserve">    其他中医药支出</t>
  </si>
  <si>
    <t xml:space="preserve">  计划生育事务</t>
  </si>
  <si>
    <t xml:space="preserve">    计划生育机构</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</si>
  <si>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</si>
  <si>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</si>
  <si>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</si>
  <si>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</si>
  <si>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</si>
  <si>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</si>
  <si>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</si>
  <si>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</si>
  <si>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</si>
  <si>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</si>
  <si>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</si>
  <si>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优抚对象医疗</t>
  </si>
  <si>
    <t xml:space="preserve">    优抚对象医疗救助</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</si>
  <si>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</si>
  <si>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</si>
  <si>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</si>
  <si>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</si>
  <si>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</si>
  <si>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</si>
  <si>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</si>
  <si>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</si>
  <si>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</si>
  <si>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其他环境保护管理事务支出</t>
  </si>
  <si>
    <t xml:space="preserve">  污染防治</t>
  </si>
  <si>
    <t xml:space="preserve">    大气</t>
  </si>
  <si>
    <t xml:space="preserve">    水体</t>
  </si>
  <si>
    <t xml:space="preserve">    噪声</t>
  </si>
  <si>
    <t xml:space="preserve">    固体废弃物与化学品</t>
  </si>
  <si>
    <t xml:space="preserve">    其他污染防治支出</t>
  </si>
  <si>
    <t xml:space="preserve">  自然生态保护</t>
  </si>
  <si>
    <t xml:space="preserve">    农村环境保护</t>
  </si>
  <si>
    <t xml:space="preserve">  天然林保护</t>
  </si>
  <si>
    <t xml:space="preserve">    政策性社会性支出补助</t>
  </si>
  <si>
    <t xml:space="preserve">    其他天然林保护支出</t>
  </si>
  <si>
    <t xml:space="preserve">  退耕还林</t>
  </si>
  <si>
    <t xml:space="preserve">    退耕现金</t>
  </si>
  <si>
    <t xml:space="preserve">    退耕还林粮食折现补贴</t>
  </si>
  <si>
    <t xml:space="preserve">    其他退耕还林支出</t>
  </si>
  <si>
    <t xml:space="preserve">  可再生能源(款)</t>
  </si>
  <si>
    <t xml:space="preserve">    可再生能源(项)</t>
  </si>
  <si>
    <t xml:space="preserve">  循环经济(款)</t>
  </si>
  <si>
    <t xml:space="preserve">    循环经济(项)</t>
  </si>
  <si>
    <t xml:space="preserve">  其他节能环保支出(款)</t>
  </si>
  <si>
    <t xml:space="preserve">    其他节能环保支出(项)</t>
  </si>
  <si>
    <t>城乡社区支出</t>
  </si>
  <si>
    <t xml:space="preserve">  城乡社区管理事务</t>
  </si>
  <si>
    <t xml:space="preserve">    其他城乡社区管理事务支出</t>
  </si>
  <si>
    <t xml:space="preserve">  城乡社区公共设施</t>
  </si>
  <si>
    <t xml:space="preserve">    其他城乡社区公共设施支出</t>
  </si>
  <si>
    <t xml:space="preserve">  城乡社区规划与管理(款)</t>
  </si>
  <si>
    <t xml:space="preserve">    城乡社区规划与管理(项)</t>
  </si>
  <si>
    <t xml:space="preserve">  城乡社区环境卫生(款)</t>
  </si>
  <si>
    <t xml:space="preserve">    城乡社区环境卫生(项)</t>
  </si>
  <si>
    <t>农林水支出</t>
  </si>
  <si>
    <t xml:space="preserve">  农业</t>
  </si>
  <si>
    <t xml:space="preserve">    农垦运行</t>
  </si>
  <si>
    <t xml:space="preserve">    科技转化与推广服务</t>
  </si>
  <si>
    <t xml:space="preserve">    病虫害控制</t>
  </si>
  <si>
    <t xml:space="preserve">    农业行业业务管理</t>
  </si>
  <si>
    <t xml:space="preserve">    农业生产资料与技术补贴</t>
  </si>
  <si>
    <t xml:space="preserve">    农业生产保险补贴</t>
  </si>
  <si>
    <t xml:space="preserve">    农业组织化与产业化经营</t>
  </si>
  <si>
    <t xml:space="preserve">    农村公益事业</t>
  </si>
  <si>
    <t xml:space="preserve">    农业资源保护修复与利用</t>
  </si>
  <si>
    <t xml:space="preserve">    成品油价格改革对渔业的补贴</t>
  </si>
  <si>
    <t xml:space="preserve">    其他农业支出</t>
  </si>
  <si>
    <t xml:space="preserve">  林业和草原</t>
  </si>
  <si>
    <t xml:space="preserve">    事业机构</t>
  </si>
  <si>
    <t xml:space="preserve">    森林培育</t>
  </si>
  <si>
    <t xml:space="preserve">    成品油价格改革对林业的补贴</t>
  </si>
  <si>
    <t xml:space="preserve">    技术推广与转化</t>
  </si>
  <si>
    <t xml:space="preserve">    其他林业支出</t>
  </si>
  <si>
    <t xml:space="preserve">  水利</t>
  </si>
  <si>
    <t xml:space="preserve">    水利行业业务管理</t>
  </si>
  <si>
    <t xml:space="preserve">    水利工程建设</t>
  </si>
  <si>
    <t xml:space="preserve">    水利工程运行与维护</t>
  </si>
  <si>
    <t xml:space="preserve">    水土保持</t>
  </si>
  <si>
    <t xml:space="preserve">    防汛</t>
  </si>
  <si>
    <t xml:space="preserve">    农田水利</t>
  </si>
  <si>
    <t xml:space="preserve">    水利技术推广</t>
  </si>
  <si>
    <t xml:space="preserve">    水资源费安排的支出</t>
  </si>
  <si>
    <t xml:space="preserve">    农村人畜饮水</t>
  </si>
  <si>
    <t xml:space="preserve">    其他水利支出</t>
  </si>
  <si>
    <t xml:space="preserve">  扶贫</t>
  </si>
  <si>
    <t xml:space="preserve">    农村基础设施建设</t>
  </si>
  <si>
    <t xml:space="preserve">    生产发展</t>
  </si>
  <si>
    <t xml:space="preserve">    扶贫贷款奖补和贴息</t>
  </si>
  <si>
    <t xml:space="preserve">    其他扶贫支出</t>
  </si>
  <si>
    <t xml:space="preserve">  农业综合开发</t>
  </si>
  <si>
    <t xml:space="preserve">    土地治理</t>
  </si>
  <si>
    <t xml:space="preserve">  农村综合改革</t>
  </si>
  <si>
    <t xml:space="preserve">    对村级一事一议的补助</t>
  </si>
  <si>
    <t xml:space="preserve">    对村民委员会和村党支部的补助</t>
  </si>
  <si>
    <t xml:space="preserve">  其他农林水支出(款)</t>
  </si>
  <si>
    <t xml:space="preserve">    其他农林水支出(项)</t>
  </si>
  <si>
    <t>交通运输支出</t>
  </si>
  <si>
    <t xml:space="preserve">  公路水路运输</t>
  </si>
  <si>
    <t xml:space="preserve">    公路养护</t>
  </si>
  <si>
    <t xml:space="preserve">    其他公路水路运输支出</t>
  </si>
  <si>
    <t xml:space="preserve">  石油价格改革对交通运输的补贴</t>
  </si>
  <si>
    <t xml:space="preserve">    对农村道路客运的补贴</t>
  </si>
  <si>
    <t xml:space="preserve">  其他交通运输支出(款)</t>
  </si>
  <si>
    <t xml:space="preserve">    其他交通运输支出(项)</t>
  </si>
  <si>
    <t>资源勘探信息等支出</t>
  </si>
  <si>
    <t xml:space="preserve">  资源勘探开发</t>
  </si>
  <si>
    <t xml:space="preserve">    其他资源勘探业支出</t>
  </si>
  <si>
    <t xml:space="preserve">  制造业</t>
  </si>
  <si>
    <t xml:space="preserve">    其他制造业支出</t>
  </si>
  <si>
    <t xml:space="preserve">  工业和信息产业监管</t>
  </si>
  <si>
    <t xml:space="preserve">    工业和信息产业支持</t>
  </si>
  <si>
    <t xml:space="preserve">    其他工业和信息产业监管支出</t>
  </si>
  <si>
    <t xml:space="preserve">  安全生产监管</t>
  </si>
  <si>
    <t xml:space="preserve">    其他安全生产监管支出</t>
  </si>
  <si>
    <t xml:space="preserve">  支持中小企业发展和管理支出</t>
  </si>
  <si>
    <t xml:space="preserve">    中小企业发展专项</t>
  </si>
  <si>
    <t xml:space="preserve">  其他资源勘探信息等支出(款)</t>
  </si>
  <si>
    <t xml:space="preserve">    其他资源勘探信息等支出(项)</t>
  </si>
  <si>
    <t>商业服务业等支出</t>
  </si>
  <si>
    <t xml:space="preserve">  商业流通事务</t>
  </si>
  <si>
    <t xml:space="preserve">    其他商业流通事务支出</t>
  </si>
  <si>
    <t xml:space="preserve">  其他商业服务业等支出</t>
  </si>
  <si>
    <t xml:space="preserve">    其他商业服务业等支出</t>
  </si>
  <si>
    <t>援助其他地区支出</t>
  </si>
  <si>
    <t xml:space="preserve">  其他支出</t>
  </si>
  <si>
    <t>自然资源海洋气象等支出</t>
  </si>
  <si>
    <t xml:space="preserve">  自然资源事务</t>
  </si>
  <si>
    <t xml:space="preserve">    土地资源储备支出</t>
  </si>
  <si>
    <t xml:space="preserve">      其他自然资源事务支出</t>
  </si>
  <si>
    <t xml:space="preserve">  气象事务</t>
  </si>
  <si>
    <t xml:space="preserve">    气象事业机构</t>
  </si>
  <si>
    <t xml:space="preserve">    气象服务</t>
  </si>
  <si>
    <t>住房保障支出</t>
  </si>
  <si>
    <t xml:space="preserve">  保障性安居工程支出</t>
  </si>
  <si>
    <t xml:space="preserve">    廉租住房</t>
  </si>
  <si>
    <t xml:space="preserve">    棚户区改造</t>
  </si>
  <si>
    <t xml:space="preserve">    公共租赁住房</t>
  </si>
  <si>
    <t xml:space="preserve">    保障性住房租金补贴</t>
  </si>
  <si>
    <t xml:space="preserve">    其他保障性安居工程支出</t>
  </si>
  <si>
    <t>粮油物资储备支出</t>
  </si>
  <si>
    <t xml:space="preserve">  粮油事务</t>
  </si>
  <si>
    <t xml:space="preserve">    其他粮油事务支出</t>
  </si>
  <si>
    <t>灾害防治及应急管理支出</t>
  </si>
  <si>
    <t xml:space="preserve">  应急管理事务</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</si>
  <si>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</si>
  <si>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</si>
  <si>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</si>
  <si>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</si>
  <si>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</si>
  <si>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</si>
  <si>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</si>
  <si>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</si>
  <si>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煤矿安全警察事务</t>
  </si>
  <si>
    <t xml:space="preserve">    其他煤矿安全支出</t>
  </si>
  <si>
    <t xml:space="preserve">  其他灾害防治及应急管理支出（款）</t>
  </si>
  <si>
    <t xml:space="preserve">   中央自然灾害生活补助</t>
  </si>
  <si>
    <t>预备费</t>
  </si>
  <si>
    <t>其他支出(类)</t>
  </si>
  <si>
    <t xml:space="preserve">  年初预留（款）</t>
  </si>
  <si>
    <t xml:space="preserve">  其他支出(款)</t>
  </si>
  <si>
    <t xml:space="preserve">              其他支出(项)</t>
  </si>
  <si>
    <t>债务还本支出</t>
  </si>
  <si>
    <t xml:space="preserve">  地方政府一般债务还本支出</t>
  </si>
  <si>
    <t xml:space="preserve">   地方政府其他一般债务还本支出</t>
  </si>
  <si>
    <t>债务付息支出</t>
  </si>
  <si>
    <t xml:space="preserve">  地方政府债务付息支出</t>
  </si>
  <si>
    <t xml:space="preserve">      地方政府一般债券付息支出</t>
  </si>
  <si>
    <t>债务发行费用支出</t>
  </si>
  <si>
    <t xml:space="preserve">  地方政府一般债务发行费支出</t>
  </si>
  <si>
    <t>合  计</t>
  </si>
  <si>
    <t>2020年区级一般公共政府预算支出经济分类预算表</t>
  </si>
  <si>
    <t>附表十一</t>
  </si>
  <si>
    <t>项目</t>
  </si>
  <si>
    <t>总合计</t>
  </si>
  <si>
    <t>基本支出合计</t>
  </si>
  <si>
    <t>基本支出</t>
  </si>
  <si>
    <t>项目支出合计</t>
  </si>
  <si>
    <t>项目支出</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</si>
  <si>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</si>
  <si>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</si>
  <si>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</si>
  <si>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</si>
  <si>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</si>
  <si>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</si>
  <si>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</si>
  <si>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</si>
  <si>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对个人和家庭补助支出</t>
  </si>
  <si>
    <t>对社会保险基金补助</t>
  </si>
  <si>
    <t>债务利息及费用支出</t>
  </si>
  <si>
    <t>预留</t>
  </si>
  <si>
    <t>其他
支出</t>
  </si>
  <si>
    <t>小计</t>
  </si>
  <si>
    <t>工资奖金津补贴</t>
  </si>
  <si>
    <t>社会保障缴费</t>
  </si>
  <si>
    <t>住房公积金</t>
  </si>
  <si>
    <t>其他工资福利支出</t>
  </si>
  <si>
    <t>办公经费</t>
  </si>
  <si>
    <t>会议费</t>
  </si>
  <si>
    <t>培训费</t>
  </si>
  <si>
    <t>专用材料购置费</t>
  </si>
  <si>
    <t>委托业务费</t>
  </si>
  <si>
    <t>公务接待费</t>
  </si>
  <si>
    <t>因公出国（境）费用</t>
  </si>
  <si>
    <t>公务用车运行维护费</t>
  </si>
  <si>
    <t>维修（护）费</t>
  </si>
  <si>
    <t>其他商品和服务支出</t>
  </si>
  <si>
    <t>房屋建筑物购建</t>
  </si>
  <si>
    <t>基础设施建设</t>
  </si>
  <si>
    <t>公务用车购置</t>
  </si>
  <si>
    <t>土地征迁补偿和安置支出</t>
  </si>
  <si>
    <t>设备购置</t>
  </si>
  <si>
    <t>大型修缮</t>
  </si>
  <si>
    <t>其他资本性支出</t>
  </si>
  <si>
    <t>工资福利支出</t>
  </si>
  <si>
    <t>商品和服务支出</t>
  </si>
  <si>
    <t>其他对事业单位补助</t>
  </si>
  <si>
    <t>资本性支出（一）</t>
  </si>
  <si>
    <t>资本性支出（二）</t>
  </si>
  <si>
    <t>费用补贴</t>
  </si>
  <si>
    <t>利息补贴</t>
  </si>
  <si>
    <t>其他对企业补助</t>
  </si>
  <si>
    <t>对企业资本性支出（一）</t>
  </si>
  <si>
    <t>社会福利和救助</t>
  </si>
  <si>
    <t>助学金</t>
  </si>
  <si>
    <t>个人农业生产补贴</t>
  </si>
  <si>
    <t>离退休费</t>
  </si>
  <si>
    <t>其他对个人和家庭的补助</t>
  </si>
  <si>
    <t>对企业资本性支出（二）</t>
  </si>
  <si>
    <t>总计</t>
  </si>
  <si>
    <t>金融支出</t>
  </si>
  <si>
    <t>其他支出</t>
  </si>
  <si>
    <t xml:space="preserve"> 榆林市榆阳区2020年一般公共预算本级支出预算表</t>
  </si>
  <si>
    <t>附表十二</t>
  </si>
  <si>
    <t>合计</t>
  </si>
  <si>
    <t>二、公共安全支出</t>
  </si>
  <si>
    <t>三、教育支出</t>
  </si>
  <si>
    <t>四、科学技术支出</t>
  </si>
  <si>
    <t>五、文化体育与传媒支出</t>
  </si>
  <si>
    <t>六、社会保障和就业支出</t>
  </si>
  <si>
    <t>七、医疗卫生与计划生育支出</t>
  </si>
  <si>
    <t>八、节能环保支出</t>
  </si>
  <si>
    <t>九、城乡社区支出</t>
  </si>
  <si>
    <t>十、农林水支出</t>
  </si>
  <si>
    <t>十一、交通运输支出</t>
  </si>
  <si>
    <t>十二、资源勘探信息等支出</t>
  </si>
  <si>
    <t>十三、商业服务业等支出</t>
  </si>
  <si>
    <t>十四、援助其他地区支出</t>
  </si>
  <si>
    <t>十五、自然资源海洋气象等支出</t>
  </si>
  <si>
    <t>十六、住房保障支出</t>
  </si>
  <si>
    <t>十七、粮油物资储备支出</t>
  </si>
  <si>
    <t>十八、灾害防治及应急管理支出</t>
  </si>
  <si>
    <t>十九、预备费</t>
  </si>
  <si>
    <t>二十、其他支出</t>
  </si>
  <si>
    <t>二十一、债务还本支出</t>
  </si>
  <si>
    <t>二十二、债务付息支出</t>
  </si>
  <si>
    <t>二十三、债务发行支出</t>
  </si>
  <si>
    <t>本级支出合计</t>
  </si>
  <si>
    <t>附表十三</t>
  </si>
  <si>
    <t>榆林市榆阳区2020年新增一般债券安排方案表</t>
  </si>
  <si>
    <t>附表十四</t>
  </si>
  <si>
    <t>一、区级使用债券资金</t>
  </si>
  <si>
    <t>榆林市榆阳区2020年公共预算拨款安排的“三公经费”预算表</t>
  </si>
  <si>
    <t>附表十五</t>
  </si>
  <si>
    <t>因公出国（境）费</t>
  </si>
  <si>
    <t>公务用车购置费</t>
  </si>
  <si>
    <t>备注</t>
  </si>
  <si>
    <t>预算数比上年预算数±%</t>
  </si>
  <si>
    <t xml:space="preserve">说明2
关于2020年一般公共预算安排情况的说明
一、收入预算安排情况
2019年，地方一般公共预算收入预计完成52.1亿元，2020年，按15.2%增长，收入预计60亿元。
有关收入项目具体说明如下：
1、增值税。增值税收入预算16.5亿元，增长7.6%.主要是预计煤炭产销量增加，价格趋稳，形成增收。
2、企业所得税。企业所得税收入预算4.1亿元，增长4.3%。2020年预计煤炭企业产销量增加，利润增加形成增长。
3、资源税。资源税收入预算16.65亿元，增长15.5%。主要是煤炭产销量增加，税收收入增加，涉及煤炭行业水资源税增加。
4、土地增值税。土地增值税收入预算0.9亿元，增长0.7%。主要是预计经营性企业用地规模增加，收入增加。
5、耕地占用税。耕地占用税收入预算3.5亿元，下降6.2%。主要是：一次性收入减少。
6、契税。契税收入预算1.25亿元，增长5.1%。主要原因是：随着我市棚改政策的进一步推进和房产交易量预计有所增加。
7、环境保护税。环境保护税收入预算0.6亿元，增长47.1%。增长主要原因是：严格执行陕西省环保税征收管理办法，完善费改税后税收征管，税收收入增加。
8、非税收入。非税收入预算10亿元，增长58.2%。增长主要原因是：森林植被恢复费、开垦费等一次性收入预计较上年有大幅增长。
二、支出预算安排情况
2020年，全区财政支出91.45亿元，其中：区级财政支出84.56亿元，增长10.29%；上解支出4.6亿元,调出资金2.29亿元。
按照预算法和中省有关规定，2020年编报6张报表反映区级可安排支出预算安排情况。具体是：（一）2020年 一般公共预算收入预算表，反映2020年收入预算总貌；（二）2020年一般公共预算支出预算总表，反映2020年支出预算总貌；（三）2020年一般公共预算支出预算表，将支出按支出功能科目编列到项级，反映各项支出的具体内容和方向；（四）2020年一般公共预算支出经济分类表，将支出预算按支出经济分类科目编列，反映各项支出的经济性质和具体用途；（五）2020年一般公共预算基本支出表，反映一般公共预算基本支出情况；（六）2020年一般公共预算上级补助预算表，反映市对区税收返还、一般性转移支付和专项转移支付预算总体安排情况。
主要支出项目说明如下：
1.一般公共服务支出。一般公共服务支出预算13.18亿元，增长24.9%。主要是原东沙新区下划以及部门项目专项经费增加。
    2．公共安全支出。公共安全支出预算1.31亿元，增长17％。主要是公检法司专项经费增加。
    3．教育支出。教育支出25.5亿元，增长5.7%，主要是增加城乡校建基础设施、校园招聘和特岗教师招聘人员费用，新增校园安保服务费和校园技防监控工程等费用。
4.文化旅游体育与传媒支出。文化旅游体育与传媒支出预算1.58亿元，增长14.3%，主要是增加镇北台长城公园、黄土地质公园、榆林野生动物园等特色文旅项目建设。
5.社会保障和就业支出。社会保障和就业支出预算5.06亿元，增长15.1％。主要是农村互助幸福院绩效考评运营补贴提标，标准化创业中心运行等费用增加。
6.卫生健康支出。卫生健康支出预算6.38亿元，增长3.4％。主要是增加公立医院和乡镇卫生院购买设备和基础设施费用增加。
7．节能环保支出。支能环保支出预算0.92亿元，增长0.3%。主要是增加环保治理专项经费。
8.城乡社区支出。城乡社区支出预算7.36亿元，增长19.9%。主要是城乡基础设施投入增加。
9.农林水支出。农林水支出预算15.22亿元，增长0.8%。
10．交通运输支出。交通运输支出预算2.32亿元，下降4％。主要是上级补助交通道路建设资金预计减少。
11．资源勘探信息等支出。资源勘探信息等支出预算1.08亿元，增长6.1％。主要是预计上级补助收入增加。
12．商业服务业等支出。商业服务业等支出预算0.24亿元，增长66.2％。主要是部门项目支出增加。
    13．住房保障支出。 住房保障支出预算1亿元，主要是预计老旧小区改造上级补助增加。
14.灾害防治及应急管理支出。灾害防治及应急管理支出预算0.32亿元，增加17.8%。主要是加大对灾害防治、应急管理的投入力度。
15.债务付息支出。债务付息支出0.6亿元，增长9.95%。
    三、支出预算经济分类科目说明
　　2020年支出预算共计84.56亿元，按政府预算支出经济分类科目划分，相关情况是：
1．机关工资福利支出4.18亿元，主要包括机关和参公事业单位在职职工的工资奖金津补贴、社会保障缴费及住房公积金补助等。
2．机关商品和服务支出9.58亿元，主要包括机关和参公事业单位办公经费、会议费、培训费、专用材料购置费、委托业务费、“三公经费”、维修费等。
3．机关资本性支出10.29亿元，主要是园区、乡村道路、水利等基础设施建设支出。
4．对事业单位经常性补助31.52亿元，主要包括区属事业单位在职职工的工资奖金、社会保障缴费及住房公积金补助以及办公费、会议费、培训费、购置费、维修费等。
5.对事业单位资本性补助12.22亿元，主要包括教育、农林水牧等行业所属单位资本性支出补助。
6.对企业补助支出1.41亿元，主要是农业部门对企业种粮补贴和农机具购置补贴等。
7.对企业资本性支出0.1亿元。
8.对个人和家庭的补助7.91亿元，主要包括对社会相关群体的社保福利和救助支出、各类学生助学金、个人生产补贴、优抚安置补助等。
9.对社会保险基金补助1.72亿元，主要是中省对企业及机关事业单位养老保险基金的补助。
10.债务利息及费用支出0.61亿元，主要是地方政府债务付息及发行费用支出。
11.债务还本支出0.12亿元，偿还到期一般债券。
12.预备费及预留0.73亿元，是按照《预算法》要求，在一般公共预算中，按照支出额的1％至3％设置预备费0.6亿元，用于当年预算执行中的自然灾害等突发事件处理增加的支出及其他难以预见的开支。
13．其他支出4.17亿元，主要是部分专项资金年初尚未明确到具体使用单位，暂列此料目。执行中根据具体用途再分解列示到相关科目。
</t>
  </si>
  <si>
    <t>榆林市榆阳区2019年政府性基金收入执行情况表</t>
  </si>
  <si>
    <t>附表十六</t>
  </si>
  <si>
    <t>2019年调整预算数</t>
  </si>
  <si>
    <t>一、农网还贷资金收入</t>
  </si>
  <si>
    <t>二、国家电影事业发展专项资金收入</t>
  </si>
  <si>
    <t>三、国有土地使用权出让收入</t>
  </si>
  <si>
    <t xml:space="preserve">      土地出让价款收入</t>
  </si>
  <si>
    <t xml:space="preserve">      缴纳新增建设用地土地有偿使用费</t>
  </si>
  <si>
    <t xml:space="preserve">      其他土地出让收入</t>
  </si>
  <si>
    <t>四、城市公用事业附加收入</t>
  </si>
  <si>
    <t>五、彩票公益金收入</t>
  </si>
  <si>
    <t>六、车辆通行费收入</t>
  </si>
  <si>
    <t>七、彩票发行销售机构业务费收入</t>
  </si>
  <si>
    <t>八、其他收入</t>
  </si>
  <si>
    <t>收 入 合 计</t>
  </si>
  <si>
    <t>榆林市榆阳区2019年政府性基金支出执行情况表</t>
  </si>
  <si>
    <t>附表十七</t>
  </si>
  <si>
    <t>一、文化旅游体育与传媒支出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</si>
  <si>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</si>
  <si>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</si>
  <si>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</si>
  <si>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</si>
  <si>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</si>
  <si>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小型水库移民扶助基金相关支出</t>
  </si>
  <si>
    <t xml:space="preserve">      小型水库移民扶助基金及对应专项债务收入安排的支出</t>
  </si>
  <si>
    <t xml:space="preserve">         基础设施建设和经济发展</t>
  </si>
  <si>
    <t xml:space="preserve">         其他小型水库移民扶助基金支出</t>
  </si>
  <si>
    <t>三、城乡社区事务</t>
  </si>
  <si>
    <t xml:space="preserve">        国有土地使用权出让收入及对应专项债务收入安排的支出</t>
  </si>
  <si>
    <t xml:space="preserve">          征地和拆迁补偿支出</t>
  </si>
  <si>
    <t xml:space="preserve">          公共租赁住房支出</t>
  </si>
  <si>
    <t xml:space="preserve">           棚户区改造支出</t>
  </si>
  <si>
    <t xml:space="preserve">          补助被征地农民支出</t>
  </si>
  <si>
    <t xml:space="preserve">          其他国有土地使用权出让收入安排的支出</t>
  </si>
  <si>
    <t xml:space="preserve">      城市公用事业附加相关支出</t>
  </si>
  <si>
    <t xml:space="preserve">        城市公用事业附加及对应专项债务收入安排的支出</t>
  </si>
  <si>
    <t xml:space="preserve">          其他城市公用事业附加安排的支出</t>
  </si>
  <si>
    <t xml:space="preserve">     新增建设用地土地有偿使用费相关支出</t>
  </si>
  <si>
    <t xml:space="preserve">       新增建设用地土地有偿使用费及对应专项债务收入安排的支出</t>
  </si>
  <si>
    <t xml:space="preserve">         基本农田建设和保护支出</t>
  </si>
  <si>
    <t xml:space="preserve">         土地整理支出</t>
  </si>
  <si>
    <t>四、农林水事务</t>
  </si>
  <si>
    <t xml:space="preserve">      其他水土保持补偿费安排的支出</t>
  </si>
  <si>
    <t>五、资源勘探电力信息等事务</t>
  </si>
  <si>
    <t xml:space="preserve">      新型墙体材料专项基金相关支出</t>
  </si>
  <si>
    <t xml:space="preserve">        新型墙体材料专项基金及对应专项债务收入安排的支出</t>
  </si>
  <si>
    <t xml:space="preserve">          其他新型墙体材料专项基金支出</t>
  </si>
  <si>
    <t>六、商业服务业等事务</t>
  </si>
  <si>
    <t xml:space="preserve">       旅游发展基金支出</t>
  </si>
  <si>
    <t xml:space="preserve">           地方旅游开发项目补助</t>
  </si>
  <si>
    <t>七、债务还本支出</t>
  </si>
  <si>
    <t xml:space="preserve">      地方政府专项债务还本支出</t>
  </si>
  <si>
    <t xml:space="preserve">        其他政府性基金债务还本支出</t>
  </si>
  <si>
    <t>八、债务付息支出</t>
  </si>
  <si>
    <t xml:space="preserve">      地方政府专项债务付息支出</t>
  </si>
  <si>
    <t xml:space="preserve">        国有土地使用权出让金债务付息支出</t>
  </si>
  <si>
    <t>九、债务发行费支出</t>
  </si>
  <si>
    <t xml:space="preserve">      地方政府专项债务发行费用支出</t>
  </si>
  <si>
    <t xml:space="preserve">        国有土地使用权出让金债务发行费用支出</t>
  </si>
  <si>
    <t>十、其他支出</t>
  </si>
  <si>
    <t xml:space="preserve">      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</si>
  <si>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</si>
  <si>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</si>
  <si>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</si>
  <si>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</si>
  <si>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支 出 合 计</t>
  </si>
  <si>
    <t>榆林市榆阳区2019年政府性基金上级补助情况表</t>
  </si>
  <si>
    <t>附表十八</t>
  </si>
  <si>
    <t>备  注</t>
  </si>
  <si>
    <t>一、文化体育与传媒支出</t>
  </si>
  <si>
    <t>三、节能环保支出</t>
  </si>
  <si>
    <t>四、城乡社区支出</t>
  </si>
  <si>
    <t>五、农林水支出</t>
  </si>
  <si>
    <t>六、交通运输支出</t>
  </si>
  <si>
    <t>七、资源勘探信息等支出</t>
  </si>
  <si>
    <t>七、商业服务业支出</t>
  </si>
  <si>
    <t>八、其他支出</t>
  </si>
  <si>
    <t>合   计</t>
  </si>
  <si>
    <t>榆林市榆阳区2019年地方政府专项债务限额和余额情况表</t>
  </si>
  <si>
    <t>附表十九</t>
  </si>
  <si>
    <t>专项债务限额</t>
  </si>
  <si>
    <t>专项债务余额</t>
  </si>
  <si>
    <t>区本级</t>
  </si>
  <si>
    <t>榆林市榆阳区2019年地方政府债务余额情况表</t>
  </si>
  <si>
    <t>附表二十                                                                                                                             单位:万元</t>
  </si>
  <si>
    <t>一般债务</t>
  </si>
  <si>
    <t>专项债务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</si>
  <si>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</si>
  <si>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</si>
  <si>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</si>
  <si>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</si>
  <si>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</si>
  <si>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</si>
  <si>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</si>
  <si>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</si>
  <si>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</si>
  <si>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</si>
  <si>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本年地方政府债务转贷支出</t>
  </si>
  <si>
    <t>本年采用其他方式化解的债务本金</t>
  </si>
  <si>
    <t>年末地方政府债务余额</t>
  </si>
  <si>
    <t xml:space="preserve">说明3
关于2019年政府性基金预算执行情况的说明
政府性基金预算，是依照法律、行政法规的规定在一定期限内向特定对象征收、收取或者以其他方式取得的收入，专项用于特定公共事业发展的收支预算。政府性基金预算应当根据基金项目收入情况和实际支出需要，按基金项目编制，做到以收定支。
2019年，政府性基金预算执行情况主要是：
一、收入预算执行情况
2019年，政府性基金预算收入预计完成1.9亿元，完成年初预算的100%，较上年增长265.4%；上年结转0.06亿元，上级补助收入16.45亿元，调入资金1.5亿元，债务转贷收入-0.81亿元，收入总计19.1亿元。
二、支出预算执行情况
2019年，政府性基金预算支出完成19.58亿元，结转下年支出0.15亿元，调出资金0.18亿元，债务转贷支出-0.81亿元。主要是上级棚户区改造资金。政府性基金预算支出具体情况是：
1.社会保障和就业。社会保障和就业支出0.03亿元，下降15.8%。主要是小型水库移民扶助基金相关支出减少。
2.债务付息及发行费支出。债务付息及发行费支出0.54亿元，增长6.2%。主要是专项债券逐年发行，债务规模不断增加，相应年度付息支出增长较多。
3.债务还本支出。债务还本支出2.7亿元，偿还到期专项债券。
4.城乡社区事务支出。城乡社区事务支出16.18亿元，主要是上级专项转移支付用于棚户区改造支出。
5.其他支出。其他支出0.13亿元，下降4.8%，主要是社会福利彩票公益金及对应专项债务收入安排的上级补助减少。
</t>
  </si>
  <si>
    <t>榆林市榆阳区2020年政府性基金收入预算表</t>
  </si>
  <si>
    <t>附表二十一</t>
  </si>
  <si>
    <t xml:space="preserve">    上级补助收入</t>
  </si>
  <si>
    <t xml:space="preserve">    上年结余收入</t>
  </si>
  <si>
    <t xml:space="preserve">    调入资金</t>
  </si>
  <si>
    <t xml:space="preserve"> 调入政府性基金预算资金</t>
  </si>
  <si>
    <t xml:space="preserve">    债务转贷收入</t>
  </si>
  <si>
    <t>榆林市榆阳区2020年政府性基金支出预算表</t>
  </si>
  <si>
    <t>附表二十二</t>
  </si>
  <si>
    <t>预算数比上年
增减%</t>
  </si>
  <si>
    <t>一、文化体育与传媒</t>
  </si>
  <si>
    <t>二、社会保障和就业</t>
  </si>
  <si>
    <t xml:space="preserve">     国有土地使用权出让收入及对应专项债务收入安排的支出</t>
  </si>
  <si>
    <t xml:space="preserve">          棚户区改造支出</t>
  </si>
  <si>
    <t xml:space="preserve">          地方旅游开发项目补助</t>
  </si>
  <si>
    <t>七、债务付息支出</t>
  </si>
  <si>
    <t xml:space="preserve">        其他政府性基金债务付息支出</t>
  </si>
  <si>
    <t>八、债务发行费支出</t>
  </si>
  <si>
    <t xml:space="preserve">        其他政府专项债务发行费用自出</t>
  </si>
  <si>
    <t>九、其他支出</t>
  </si>
  <si>
    <t>地方政府专项债务转贷支出</t>
  </si>
  <si>
    <t>年终结余</t>
  </si>
  <si>
    <t>榆林市榆阳区2020年政府性基金本级支出预算表</t>
  </si>
  <si>
    <t>附表二十三</t>
  </si>
  <si>
    <t>榆林市榆阳区2020年政府性基金转移支付表</t>
  </si>
  <si>
    <t>附表二十四</t>
  </si>
  <si>
    <t xml:space="preserve">    上解上级基金</t>
  </si>
  <si>
    <t>榆林市榆阳区2020年新增专项债券安排方案表</t>
  </si>
  <si>
    <t>附表二十五</t>
  </si>
  <si>
    <t>说明4
关于2020年政府性基金预算安排情况的说明
一、收入预算安排情况
2020年，政府性基金收入预算安排0.5亿元，减少8.4%。主要是国有土地使用权出让预期收入减少。预计上级补助收入0.24亿元，上年结转0.14亿元,调入资金2.29亿元,收入总计3.17亿元。
二、支出预算安排情况
2020年，基金预算支出3.17亿元，下降83.8%。主要原因：上级棚户区改造一次性补助资金减少。政府性基金预算支出具体情况是：
1.债务付息及发行费支出0.49亿元，支付专项债券利息及发行费。
2.城乡社区事务支出0.01亿元；
3.其他支出0.35亿元；
4.地方政府专项债务转贷支出2.29亿元；
5.社会保障和就业支出0.03亿元；</t>
  </si>
  <si>
    <t>2019年榆阳区国有资本经营预算收入执行情况表</t>
  </si>
  <si>
    <t>附表二十六                                                                    单位：万元</t>
  </si>
  <si>
    <t>项    目</t>
  </si>
  <si>
    <t>2019年执行数</t>
  </si>
  <si>
    <t>执行数占预算%</t>
  </si>
  <si>
    <t>执行数比上年±%</t>
  </si>
  <si>
    <t xml:space="preserve">    利润收入</t>
  </si>
  <si>
    <t xml:space="preserve">    股利、股息收入</t>
  </si>
  <si>
    <t xml:space="preserve">    产权转让收入</t>
  </si>
  <si>
    <t xml:space="preserve">    清算收入</t>
  </si>
  <si>
    <t xml:space="preserve">    其他国有资本经营预算收入</t>
  </si>
  <si>
    <t>收  入  合  计</t>
  </si>
  <si>
    <t xml:space="preserve">    上年结余</t>
  </si>
  <si>
    <t>收  入  总  计</t>
  </si>
  <si>
    <t>2019年度榆阳区国有资本经营支出执行情况表</t>
  </si>
  <si>
    <t>附表二十七                                                                            单位：万元</t>
  </si>
  <si>
    <t>预算科目</t>
  </si>
  <si>
    <t>执行数占调整预算%</t>
  </si>
  <si>
    <t>　解决历史遗留问题及改革成本支出</t>
  </si>
  <si>
    <t>　国有企业资本金注入</t>
  </si>
  <si>
    <t>　国有企业政策性补贴(款)</t>
  </si>
  <si>
    <t>　金融国有资本经营预算支出</t>
  </si>
  <si>
    <t>　其他国有资本经营预算支出(款)</t>
  </si>
  <si>
    <t>支  出  合  计</t>
  </si>
  <si>
    <t>转移性支出</t>
  </si>
  <si>
    <t xml:space="preserve">  国有资本经营预算调出资金</t>
  </si>
  <si>
    <t>结转下年使用</t>
  </si>
  <si>
    <t>支  出  总  计</t>
  </si>
  <si>
    <t>说明5
关于2019年国有资本经营预算执行情况的说明
一、2019年，国有资本经营收入预计完成0.57亿元，其中：国有企业利润收入0.32亿元，股权收入0.25亿元。
二、2019年，国有资本经营支出预计0.53亿元，全部是资本性支出，用于融资租赁公司注册资本金支出。调出资金0.04亿元。</t>
  </si>
  <si>
    <t>2020年榆阳区国有资本经营预算收入预算表</t>
  </si>
  <si>
    <t>附表二十八                                                                 单位：万元</t>
  </si>
  <si>
    <t>2020年度榆阳区国有资本经营支出预算表</t>
  </si>
  <si>
    <t>附表二十九                                                           单位：万元</t>
  </si>
  <si>
    <t>2020年榆阳区国有资本经营预算转移支付表</t>
  </si>
  <si>
    <t>附表三十                                                                单位：万元</t>
  </si>
  <si>
    <t>2020年度榆阳区国有资本经营本级支出预算表</t>
  </si>
  <si>
    <t>附表三十一                                                           单位：万元</t>
  </si>
  <si>
    <t xml:space="preserve">说明6
关于2020年国有资本经营预算安排情况的说明
一、2020年，国有资本经营收入预算0.55亿元，增长3.77%，主要是股权收益增加。
二、2020年，国有资本经营支出预算0.55亿元。用于农投公司注册资本金支出。
</t>
  </si>
  <si>
    <t>2019年度榆阳区社会保险基金收入执行表</t>
  </si>
  <si>
    <t xml:space="preserve">附表三十二                                                                                                       </t>
  </si>
  <si>
    <t>2018年执行数</t>
  </si>
  <si>
    <t>执行数数比上年±%</t>
  </si>
  <si>
    <t>一、企业职工基本养老保险基金收入</t>
  </si>
  <si>
    <t>二、城乡居民基本养老保险基金收入</t>
  </si>
  <si>
    <t>三、机关事业单位基本养老保险基金收入</t>
  </si>
  <si>
    <t>四、职工基本医疗保险基金收入</t>
  </si>
  <si>
    <t>五、城乡居民基本医疗保险基金收入</t>
  </si>
  <si>
    <t>六、新型农村合作医疗基金收入</t>
  </si>
  <si>
    <t>七、城镇居民基本医疗保险基金收入</t>
  </si>
  <si>
    <t>八、工伤保险基金收入</t>
  </si>
  <si>
    <t>九、失业保险基金收入</t>
  </si>
  <si>
    <t>十、生育保险基金收入</t>
  </si>
  <si>
    <t>上年滚存结余</t>
  </si>
  <si>
    <t>2019年度榆阳区社会保险基金支出执行表</t>
  </si>
  <si>
    <t xml:space="preserve">附表三十三                                                                                                    </t>
  </si>
  <si>
    <t>一、企业职工基本养老保险基金支出</t>
  </si>
  <si>
    <t>二、城乡居民基本养老保险基金支出</t>
  </si>
  <si>
    <t>三、机关事业单位基本养老保险基金支出</t>
  </si>
  <si>
    <t>四、职工基本医疗保险基金支出</t>
  </si>
  <si>
    <t>五、城乡居民基本医疗保险基金支出</t>
  </si>
  <si>
    <t>六、新型农村合作医疗基金支出</t>
  </si>
  <si>
    <t>七、城镇居民基本医疗保险基金支出</t>
  </si>
  <si>
    <t>八、工伤保险基金支出</t>
  </si>
  <si>
    <t>九、失业保险基金支出</t>
  </si>
  <si>
    <t>十、生育保险基金支出</t>
  </si>
  <si>
    <t>滚存结余</t>
  </si>
  <si>
    <t xml:space="preserve">说明7
2019年社会保险基金预算安排情况的说明
2019年社会保险基金收入预计完成2.66亿元，社会保险基金支出预计完成3.26万元，年末滚存结余8.92亿元。
一、城乡居民基本养老保险。2019年预计参保缴费人数 13.06万人，养老金领取人员5.37 万人。基金预计收入1.62亿元预计支出1.01亿元。
二、机关事业单位基本养老保险。2019年，机关事业单位基本养老保险预计参保人数2.08万人，养老保险领取人员0.38万人。基金预算收入1.04亿元，较年初预算减少2.15亿元，主要是因为以前年度核算口径将职业年金与养老基金统一核算，致以前年度养老基金滚存结余基数较大，从2019年起职业年金单独核算，故养老基金当年收入减少。预计支出2.25亿元。       
</t>
  </si>
  <si>
    <t>2020年度榆阳区社会保险基金收入预算表</t>
  </si>
  <si>
    <t xml:space="preserve">附表三十四                                                                                                       </t>
  </si>
  <si>
    <t>2020年度榆阳区社会保险基金支出预算表</t>
  </si>
  <si>
    <t xml:space="preserve">附表三十五                                                                                                    </t>
  </si>
  <si>
    <t>2020年度榆阳区社会保险基金本级支出预算表</t>
  </si>
  <si>
    <t xml:space="preserve">附表三十六                                                                                                   </t>
  </si>
  <si>
    <t xml:space="preserve">说明8
2020年社会保险基金预算安排情况的说明
2020年社会保险基金收入预算5.27亿元，社会保险基金支出预算3.65亿元，年末滚存结余10.54亿元。
一、城乡居民基本养老保险。2020年预计参保缴费人数14.5万人，养老金领取人员5.66万人。基金预算收入1.89亿元，基金支出1.18亿元。
二、机关事业单位基本养老保险。2020年，机关事业单位基本养老保险预计参保人数2.13万人，养老保险领取人员0.38万人。基金预算收入3.38亿元，基金支出2.47亿元。       
</t>
  </si>
  <si>
    <t xml:space="preserve">
预算报告名词解释
1、脱贫攻坚。2015年，党中央、国务院印发《关于打赢脱贫攻坚战的决定》。总体目标是：（1）到2020年，稳定实现农村贫困人口不愁吃、不愁穿，义务教育、基本医疗和住房安全有保障。（2）实现贫困地区农民人均可支配收入增长幅度高于全国平均水平，基本公共服务主要领域指标接近全国平均水平。（3）确保我国现行标准下农村人口实现脱贫，贫困县全部摘帽，解决区域性整体贫困。
2、PPP模式。即政府和社会资本合作模式（PPP即Public－ Private Partnership），是在基础设施及公共服务领域建立的一种长期合作关系。通常模式是由社会资本承担设计、建设、运营、维护基础设施的大部分工作，并通过“使用者付费”及必要的“政府付费”获得合理投资回报；政府部门负责基础设施及公共服务价格和质量监管，以保证公共利益最大化。推广运用政府社会资本合作模式，是国家确定的重大经济改革任务，对于加快新型城镇化建设、提升国家治理能力、构建现代财政制度具有重要意义。
3、盘活财政存量资金。盘活财政存量资金，是为切实提高财政资金使用效率，支持稳增长、惠民生，应对财政收入增速放缓和弥补财政收支不平衡采取的有效措施，也是创新宏观调控的重要内容。盘活财政存量资金的主要措施有：
（1）清理一般公共预算结转结余资金。各级财政结转两年以上的资金，作为结余资金管理，全部补充预算稳定调节基金。未满两年的结转资金，不需按原用途使用的，可统筹用
于经济社会发展亟需领域。（2）清理政府性基金预算结转资金。结转资金超过该项基金当年收入的30％部分，调入一般公共预算统筹使用。（3）加强转移支付结转结余资金管理。上级财政专项转移支付结转结余资金中，预算尚未分配到部门和下级政府并结转两年以上的资金，由本级财政交回上级财政统筹使用。预算已经分配到部门并结转两年以上的资金，由同级财政收回统筹使用。（4）加强部门预算结转结余资金管理。部门预算结余资金以及结转两年以上的资金，由同级财政收回统筹使用。
4、政府一般债券和专项债券。地方政府一般债券，是指省、自治区、直辖市政府为没有收益的公益性项目发行的、约定一定期限内主要以一般公共预算收入还本付息的政府债券。地方政府专项债券，是指省、自治区、直辖市政府为有一定收益的公益性项目发行的、约定一定期限内以公益性项目对应的政府性基金或专项收入还本付息的政府债券资金。
5、政府支出分类科目。分为支出功能分类科目和支出经济分类科目两类。
（1）支出功能分类科目。主要是根据政府职能进行分类，反映政府支出的内容和方向。简单地说，就是“钱用到哪里去了”。设置类、款、项三级。类级科目。包括一般公共服务支出，公共安全、教育、科学技术、文化体育与传媒支出、社会保障和就业、医疗卫
生与计划生育、节能环保、农林水支出等26个大类。款级科目。是在类级科目下，进一步明确资金的具体使用部门，如一般公共服务支出大类下，设置了人大事务、政协事务等款级科目。
项级科目。是在款级科目下，反映资金使用部门的具体投向。如人大事务款级科目下，又设置了行政运行、机关服务、人大会议、人大立法、人大监督等项级科目。
（2）支出经济分类科目。主要反映政府各项支出的经济性质和具体用途，也就是“花的什么钱”支出经济分类科目设类、款两级科目。主要科目有：
机关工资福利支出。反映机关开支的在职职工和编制外长期聘用人员的各类劳动报酬，以及为上述人员缴纳的各项社会保险费等。下设工资、津补贴及奖金、社会保障缴费等款级科目。
机关商品和服务支出，反映机关购买商品和服务的支出。下设日常公用经费、差旅费、因公出国（境）费、会议培训费、公务接待费、专用材料购置费、劳务费、公务用车运行维护费等款级科目。
对个人和家庭补助支出。反映政府用于个人和家庭等方面的补助支出。下设离退休费、社会福利、生产补贴（包括国家对农民发放的农机具购置补贴、良种补贴、粮食直补
等）、住房补贴等款级科目。
 事业单位的补助。反映政府对事业单位及民间非盈利组织的补助。
对企业的补助。反映政府对企业及民间非盈利组织的补贴。
债务利息支出，反映政府和单位的债务利息支出。
债务还本支出。反映政府和单位的债务还本支出。
基本建设支出。反映发改委集中安排的用于购置固定资产、购置基础设施、大型修缮所发生的支出。
机关其他资本性支出。反映除发改委外的其他各部门用于购置固定资产、构建基础设施、大型修缮和财政支持企业更新改造所发生的支出。
6、预算绩效管理。是指在预算管理中融入绩效理念，将绩效目标设定、绩效跟踪、绩效评价及结果运用纳入预算编制、执行、监督全过程，以提高预算的经济效益、社会效益为目的的管理活动。党的十九大报告指出“建立全面规范透明、标准科学、约束有力的预算制度，全面实施预算绩效管理”。2019年9月中共中央国务院《关于全面实施预算绩效管理的意见》指出：“以习近平新时代中国特色社会主义思想为指导，全面贯彻党的十九大和十九届二中、三中全会精神，坚持和加强党的全面领导，坚持稳中求进工作总基调，坚持新发展理念，紧扣我国社会主要矛盾变化，按照高质量发展的要求，紧紧围绕统筹推进“五位一体”总体布局和协调推进“四个全面”战略布局，坚持以供给侧结构性改革为主线，创新预算管理方式，更加注重结果导向、强调成本效益、硬化责任约束，力争用3－5年时间基本建成全方位、全过程、全覆盖的预算绩效管理体系，实现预算和绩效管理一体化，着力提高财政资源配置效率和使用效益，改变预算资金分配的固化格局，提高预算管理水平和政策实施效果，为经济社会发展提供有力保障。” 
7、预算绩效管理“双监控”。预算执行过程中，按照“谁支出、谁负责”的原则，对绩效目标实现程度和预算执行进度实行“双监控”，及时纠正绩效运行与预期绩效目标偏离等问题，对预期无绩效或低绩效的项目要停止执行；加强预算执行监测，科学调度资金，简化审核材料，缩短审核时间，切实提高预算执行效率。
8、陕西财政云。在财政专属网络中，按照财政业务应用一体化建设的云应用平台,采用全面云化模式，实现各区域基础设施的云化+财政应用微服务化，采用大应用拆分成小应用，快速迭代、持续交付、资源弹性分配，快速响应业务需求，充分发挥云的优势，彻底解决长期困扰财政部门的数据标准庞杂、业务流程脱节、信息资源分散、数据无法共享等问题。
9、“三公”经费。指的是政府部门人员因公出国（境）经费、公务车购置及运行费、公务接待费产生的消费。
10、乡村振兴战略。乡村振兴战略是习近平同志2017年10月18日在党的十九大报告中提出的战略。农业农村农民问题是关系国计民生的根本性问题，必须始终把解决好“三农”问题作为全党工作重中之重，实施乡村振兴战略。2018年2月4日，公布了2018年中央一号文件，即《中共中央国务院关于实施乡村振兴战略的意见》。乡村振兴战略，就是要不断提高村民在产业发展中的参与度和受益面，彻底解决农村产业和农民就业问题，确保当地群众长期稳定增收、安居乐业。
11、“11255”目标。在区十四届四次党代会第二次会议上，区委确定2020年全区经济工作要实现“11255”奋斗目标，即全区经济总量突破1000亿元，原煤产量突破1亿吨，财政总收入达到200亿元，固定资产投资突破500亿元，形成千亿级高端能化、“3+2+X”现代农业、全域文化旅游、现代智慧物流、战略新兴产业五大经济板块，推开全区转型升级高质量发展新局面。
12、两不愁三保障。两不愁三保障：不愁吃、不愁穿，保障义务教育、基本医疗、住房安全。
13、“雪亮工程”建设。是以县、乡、村三级综治中心为指挥平台、以综治信息化为支撑、以网格化管理为基础、以公共安全视频监控联网应用为重点的“群众性治安防控工程”。它通过三级综治中心建设把治安防范措施延伸到群众身边，发动社会力量和广大群众共同监看视频监控，共同参与治安防范，从而真正实现治安防控“全覆盖、无死角”。因为“群众的眼睛是雪亮的”，所以称之为“雪亮工程”。
14、“扫黑除恶”专项斗争。中共中央、国务院于2018年1月发出的《关于开展扫黑除恶专项斗争的通知》，是为深入贯彻落实党的十九大部署和习近平总书记重要指示精神，保障人民安居乐业、社会安定有序、国家长治久安，进一步巩固党的执政基础，党中央、国务院决定，在全国开展扫黑除恶专项斗争。
15、五个再一遍、三个大起底、一个主攻方向。再学习一遍、再部署一遍、再动员一遍、再翻查一遍、再追责一遍。对涉黑恶案件、刑事案件有无“保护伞”进行大起底，对纪检、监察案件进行大起底，对基层组织村(社区)两委主要负责人任职资格进行大起底。把“打伞破网”、“打财断血”作为扫黑除恶专项斗争的主攻方向。
16、公务用车“一张网”。通过统一网络平台，统一预约程序、统一费用结算、统一监督管理，采取移动互联、云计算、大数据等新一代信息技术，充分整合利用公务车辆资源，为涉改单位提供了便利服务，进一步提高工作效率，节约出行成本，真正实现资源配置最优化。</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</si>
</sst>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_ "/>
    <numFmt numFmtId="179" formatCode="0_);[Red]\(0\)"/>
  </numFmts>
  <fonts count="86">
    <font>
      <sz val="12"/>
      <name val="宋体"/>
      <family val="0"/>
    </font>
    <font>
      <b/>
      <sz val="18"/>
      <name val="宋体"/>
      <family val="0"/>
    </font>
    <font>
      <sz val="10"/>
      <name val="宋体"/>
      <family val="0"/>
    </font>
    <font>
      <b/>
      <sz val="10"/>
      <name val="宋体"/>
      <family val="0"/>
    </font>
    <font>
      <b/>
      <sz val="12"/>
      <name val="宋体"/>
      <family val="0"/>
    </font>
    <font>
      <sz val="12"/>
      <name val="仿宋_GB2312"/>
      <family val="0"/>
    </font>
    <font>
      <b/>
      <sz val="12"/>
      <name val="仿宋_GB2312"/>
      <family val="0"/>
    </font>
    <font>
      <b/>
      <sz val="11"/>
      <name val="仿宋_GB2312"/>
      <family val="0"/>
    </font>
    <font>
      <sz val="12"/>
      <color indexed="8"/>
      <name val="仿宋_GB2312"/>
      <family val="0"/>
    </font>
    <font>
      <b/>
      <sz val="12"/>
      <name val="楷体_GB2312"/>
      <family val="3"/>
    </font>
    <font>
      <sz val="16"/>
      <name val="宋体"/>
      <family val="0"/>
    </font>
    <font>
      <sz val="18"/>
      <color indexed="8"/>
      <name val="Helv"/>
      <family val="2"/>
    </font>
    <font>
      <sz val="10"/>
      <color indexed="8"/>
      <name val="宋体"/>
      <family val="0"/>
    </font>
    <font>
      <b/>
      <sz val="11"/>
      <color indexed="8"/>
      <name val="宋体"/>
      <family val="0"/>
    </font>
    <font>
      <sz val="11"/>
      <color indexed="8"/>
      <name val="宋体"/>
      <family val="0"/>
    </font>
    <font>
      <b/>
      <sz val="12"/>
      <color indexed="8"/>
      <name val="宋体"/>
      <family val="0"/>
    </font>
    <font>
      <sz val="12"/>
      <color indexed="8"/>
      <name val="宋体"/>
      <family val="0"/>
    </font>
    <font>
      <sz val="10"/>
      <color indexed="8"/>
      <name val="Helv"/>
      <family val="2"/>
    </font>
    <font>
      <sz val="18"/>
      <color indexed="8"/>
      <name val="方正小标宋简体"/>
      <family val="0"/>
    </font>
    <font>
      <b/>
      <sz val="10"/>
      <color indexed="8"/>
      <name val="宋体"/>
      <family val="0"/>
    </font>
    <font>
      <sz val="9"/>
      <color indexed="8"/>
      <name val="宋体"/>
      <family val="0"/>
    </font>
    <font>
      <sz val="14"/>
      <name val="仿宋_GB2312"/>
      <family val="0"/>
    </font>
    <font>
      <b/>
      <sz val="18"/>
      <color indexed="8"/>
      <name val="宋体"/>
      <family val="0"/>
    </font>
    <font>
      <sz val="10"/>
      <color indexed="8"/>
      <name val="仿宋_GB2312"/>
      <family val="0"/>
    </font>
    <font>
      <sz val="10"/>
      <name val="仿宋_GB2312"/>
      <family val="0"/>
    </font>
    <font>
      <b/>
      <sz val="12"/>
      <color indexed="8"/>
      <name val="Arial"/>
      <family val="2"/>
    </font>
    <font>
      <b/>
      <sz val="8"/>
      <color indexed="8"/>
      <name val="宋体"/>
      <family val="0"/>
    </font>
    <font>
      <b/>
      <sz val="16"/>
      <color indexed="8"/>
      <name val="宋体"/>
      <family val="0"/>
    </font>
    <font>
      <b/>
      <sz val="11"/>
      <color indexed="8"/>
      <name val="仿宋_GB2312"/>
      <family val="0"/>
    </font>
    <font>
      <b/>
      <sz val="10"/>
      <color indexed="8"/>
      <name val="仿宋_GB2312"/>
      <family val="0"/>
    </font>
    <font>
      <sz val="11"/>
      <name val="仿宋_GB2312"/>
      <family val="0"/>
    </font>
    <font>
      <sz val="12"/>
      <color indexed="10"/>
      <name val="仿宋_GB2312"/>
      <family val="0"/>
    </font>
    <font>
      <b/>
      <sz val="12"/>
      <color indexed="8"/>
      <name val="仿宋_GB2312"/>
      <family val="0"/>
    </font>
    <font>
      <b/>
      <sz val="12"/>
      <color indexed="10"/>
      <name val="仿宋_GB2312"/>
      <family val="0"/>
    </font>
    <font>
      <sz val="16"/>
      <name val="仿宋"/>
      <family val="3"/>
    </font>
    <font>
      <sz val="11"/>
      <color indexed="8"/>
      <name val="Tahoma"/>
      <family val="2"/>
    </font>
    <font>
      <b/>
      <sz val="9"/>
      <name val="宋体"/>
      <family val="0"/>
    </font>
    <font>
      <sz val="22"/>
      <name val="宋体"/>
      <family val="0"/>
    </font>
    <font>
      <b/>
      <sz val="14"/>
      <name val="宋体"/>
      <family val="0"/>
    </font>
    <font>
      <b/>
      <sz val="36"/>
      <name val="宋体"/>
      <family val="0"/>
    </font>
    <font>
      <b/>
      <sz val="16"/>
      <name val="仿宋_GB2312"/>
      <family val="0"/>
    </font>
    <font>
      <sz val="11"/>
      <color indexed="20"/>
      <name val="Tahoma"/>
      <family val="2"/>
    </font>
    <font>
      <i/>
      <sz val="11"/>
      <color indexed="23"/>
      <name val="Tahoma"/>
      <family val="2"/>
    </font>
    <font>
      <b/>
      <sz val="11"/>
      <color indexed="56"/>
      <name val="Tahoma"/>
      <family val="2"/>
    </font>
    <font>
      <u val="single"/>
      <sz val="12"/>
      <color indexed="36"/>
      <name val="宋体"/>
      <family val="0"/>
    </font>
    <font>
      <b/>
      <sz val="11"/>
      <color indexed="63"/>
      <name val="Tahoma"/>
      <family val="2"/>
    </font>
    <font>
      <sz val="11"/>
      <color indexed="9"/>
      <name val="Tahoma"/>
      <family val="2"/>
    </font>
    <font>
      <sz val="9"/>
      <name val="宋体"/>
      <family val="0"/>
    </font>
    <font>
      <b/>
      <sz val="15"/>
      <color indexed="56"/>
      <name val="Tahoma"/>
      <family val="2"/>
    </font>
    <font>
      <sz val="11"/>
      <color indexed="60"/>
      <name val="Tahoma"/>
      <family val="2"/>
    </font>
    <font>
      <sz val="11"/>
      <color indexed="62"/>
      <name val="Tahoma"/>
      <family val="2"/>
    </font>
    <font>
      <sz val="11"/>
      <color indexed="17"/>
      <name val="Tahoma"/>
      <family val="2"/>
    </font>
    <font>
      <b/>
      <sz val="11"/>
      <color indexed="8"/>
      <name val="Tahoma"/>
      <family val="2"/>
    </font>
    <font>
      <b/>
      <sz val="18"/>
      <color indexed="56"/>
      <name val="宋体"/>
      <family val="0"/>
    </font>
    <font>
      <u val="single"/>
      <sz val="12"/>
      <color indexed="12"/>
      <name val="宋体"/>
      <family val="0"/>
    </font>
    <font>
      <sz val="11"/>
      <color indexed="10"/>
      <name val="Tahoma"/>
      <family val="2"/>
    </font>
    <font>
      <b/>
      <sz val="11"/>
      <color indexed="9"/>
      <name val="Tahoma"/>
      <family val="2"/>
    </font>
    <font>
      <b/>
      <sz val="13"/>
      <color indexed="56"/>
      <name val="Tahoma"/>
      <family val="2"/>
    </font>
    <font>
      <b/>
      <sz val="11"/>
      <color indexed="52"/>
      <name val="Tahoma"/>
      <family val="2"/>
    </font>
    <font>
      <sz val="11"/>
      <color indexed="52"/>
      <name val="Tahoma"/>
      <family val="2"/>
    </font>
    <font>
      <sz val="10"/>
      <name val="Helv"/>
      <family val="2"/>
    </font>
    <font>
      <sz val="11"/>
      <name val="宋体"/>
      <family val="0"/>
    </font>
    <font>
      <sz val="10"/>
      <color indexed="8"/>
      <name val="Arial"/>
      <family val="2"/>
    </font>
    <font>
      <sz val="12"/>
      <color theme="1"/>
      <name val="仿宋_GB2312"/>
      <family val="0"/>
    </font>
    <font>
      <sz val="18"/>
      <color theme="1"/>
      <name val="Helv"/>
      <family val="2"/>
    </font>
    <font>
      <sz val="10"/>
      <color theme="1"/>
      <name val="宋体"/>
      <family val="0"/>
    </font>
    <font>
      <b/>
      <sz val="11"/>
      <color theme="1"/>
      <name val="宋体"/>
      <family val="0"/>
    </font>
    <font>
      <sz val="11"/>
      <color theme="1"/>
      <name val="宋体"/>
      <family val="0"/>
    </font>
    <font>
      <b/>
      <sz val="12"/>
      <color theme="1"/>
      <name val="宋体"/>
      <family val="0"/>
    </font>
    <font>
      <sz val="12"/>
      <color theme="1"/>
      <name val="宋体"/>
      <family val="0"/>
    </font>
    <font>
      <sz val="10"/>
      <color theme="1"/>
      <name val="Helv"/>
      <family val="2"/>
    </font>
    <font>
      <sz val="18"/>
      <color theme="1"/>
      <name val="方正小标宋简体"/>
      <family val="0"/>
    </font>
    <font>
      <b/>
      <sz val="10"/>
      <color theme="1"/>
      <name val="宋体"/>
      <family val="0"/>
    </font>
    <font>
      <b/>
      <sz val="10"/>
      <color theme="1"/>
      <name val="Calibri Light"/>
      <family val="0"/>
    </font>
    <font>
      <sz val="9"/>
      <color theme="1"/>
      <name val="宋体"/>
      <family val="0"/>
    </font>
    <font>
      <b/>
      <sz val="12"/>
      <color rgb="FF000000"/>
      <name val="宋体"/>
      <family val="0"/>
    </font>
    <font>
      <b/>
      <sz val="8"/>
      <color theme="1"/>
      <name val="宋体"/>
      <family val="0"/>
    </font>
    <font>
      <b/>
      <sz val="16"/>
      <color theme="1"/>
      <name val="宋体"/>
      <family val="0"/>
    </font>
    <font>
      <b/>
      <sz val="11"/>
      <color theme="1"/>
      <name val="仿宋_GB2312"/>
      <family val="0"/>
    </font>
    <font>
      <b/>
      <sz val="10"/>
      <color theme="1"/>
      <name val="仿宋_GB2312"/>
      <family val="0"/>
    </font>
    <font>
      <sz val="10"/>
      <color theme="1"/>
      <name val="仿宋_GB2312"/>
      <family val="0"/>
    </font>
    <font>
      <sz val="11"/>
      <color theme="1"/>
      <name val="Calibri"/>
      <family val="0"/>
    </font>
    <font>
      <b/>
      <sz val="11"/>
      <color theme="1"/>
      <name val="Calibri"/>
      <family val="0"/>
    </font>
    <font>
      <sz val="12"/>
      <color rgb="FFFF0000"/>
      <name val="仿宋_GB2312"/>
      <family val="0"/>
    </font>
    <font>
      <b/>
      <sz val="12"/>
      <color theme="1"/>
      <name val="仿宋_GB2312"/>
      <family val="0"/>
    </font>
    <font>
      <b/>
      <sz val="12"/>
      <color rgb="FFFF0000"/>
      <name val="仿宋_GB2312"/>
      <family val="0"/>
    </font>
  </fonts>
  <fills count="2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3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9" tint="0.5999900102615356"/>
        <bgColor indexed="64"/>
      </patternFill>
    </fill>
    <fill>
      <patternFill patternType="solid">
        <fgColor indexed="9"/>
        <bgColor indexed="64"/>
      </patternFill>
    </fill>
    <fill>
      <patternFill patternType="solid">
        <fgColor theme="0"/>
        <bgColor indexed="64"/>
      </patternFill>
    </fill>
    <fill>
      <patternFill patternType="mediumGray">
        <fgColor indexed="9"/>
      </patternFill>
    </fill>
    <fill>
      <patternFill patternType="solid">
        <fgColor rgb="FFFFFF0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right style="thin"/>
      <top style="thin"/>
      <bottom/>
    </border>
    <border>
      <left>
        <color indexed="63"/>
      </left>
      <right>
        <color indexed="63"/>
      </right>
      <top>
        <color indexed="63"/>
      </top>
      <bottom style="thin"/>
    </border>
    <border>
      <left>
        <color indexed="63"/>
      </left>
      <right>
        <color indexed="63"/>
      </right>
      <top>
        <color indexed="63"/>
      </top>
      <bottom style="thin">
        <color indexed="8"/>
      </bottom>
    </border>
    <border>
      <left style="thin"/>
      <right/>
      <top style="thin"/>
      <bottom style="thin"/>
    </border>
    <border>
      <left>
        <color indexed="63"/>
      </left>
      <right>
        <color indexed="63"/>
      </right>
      <top style="thin"/>
      <bottom style="thin"/>
    </border>
    <border>
      <left/>
      <right/>
      <top/>
      <bottom style="thin"/>
    </border>
    <border>
      <left style="thin"/>
      <right>
        <color indexed="63"/>
      </right>
      <top style="thin"/>
      <bottom>
        <color indexed="63"/>
      </bottom>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vertical="center"/>
      <protection/>
    </xf>
    <xf numFmtId="0" fontId="35" fillId="2" borderId="0" applyNumberFormat="0" applyBorder="0" applyAlignment="0" applyProtection="0"/>
    <xf numFmtId="0" fontId="50" fillId="3" borderId="1" applyNumberFormat="0" applyAlignment="0" applyProtection="0"/>
    <xf numFmtId="41" fontId="0" fillId="0" borderId="0" applyFont="0" applyFill="0" applyBorder="0" applyAlignment="0" applyProtection="0"/>
    <xf numFmtId="0" fontId="35"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46" fillId="4" borderId="0" applyNumberFormat="0" applyBorder="0" applyAlignment="0" applyProtection="0"/>
    <xf numFmtId="0" fontId="0" fillId="0" borderId="0">
      <alignment/>
      <protection/>
    </xf>
    <xf numFmtId="0" fontId="54"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44"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46" fillId="7" borderId="0" applyNumberFormat="0" applyBorder="0" applyAlignment="0" applyProtection="0"/>
    <xf numFmtId="0" fontId="43" fillId="0" borderId="0" applyNumberFormat="0" applyFill="0" applyBorder="0" applyAlignment="0" applyProtection="0"/>
    <xf numFmtId="0" fontId="55" fillId="0" borderId="0" applyNumberFormat="0" applyFill="0" applyBorder="0" applyAlignment="0" applyProtection="0"/>
    <xf numFmtId="0" fontId="60" fillId="0" borderId="0">
      <alignment/>
      <protection/>
    </xf>
    <xf numFmtId="0" fontId="0" fillId="0" borderId="0">
      <alignment/>
      <protection/>
    </xf>
    <xf numFmtId="0" fontId="53"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8" fillId="0" borderId="3" applyNumberFormat="0" applyFill="0" applyAlignment="0" applyProtection="0"/>
    <xf numFmtId="0" fontId="57" fillId="0" borderId="4" applyNumberFormat="0" applyFill="0" applyAlignment="0" applyProtection="0"/>
    <xf numFmtId="0" fontId="0" fillId="0" borderId="0">
      <alignment/>
      <protection/>
    </xf>
    <xf numFmtId="0" fontId="46" fillId="8" borderId="0" applyNumberFormat="0" applyBorder="0" applyAlignment="0" applyProtection="0"/>
    <xf numFmtId="0" fontId="43" fillId="0" borderId="5" applyNumberFormat="0" applyFill="0" applyAlignment="0" applyProtection="0"/>
    <xf numFmtId="0" fontId="45" fillId="9" borderId="6" applyNumberFormat="0" applyAlignment="0" applyProtection="0"/>
    <xf numFmtId="0" fontId="0" fillId="0" borderId="0">
      <alignment/>
      <protection/>
    </xf>
    <xf numFmtId="0" fontId="46" fillId="10" borderId="0" applyNumberFormat="0" applyBorder="0" applyAlignment="0" applyProtection="0"/>
    <xf numFmtId="0" fontId="58" fillId="9" borderId="1" applyNumberFormat="0" applyAlignment="0" applyProtection="0"/>
    <xf numFmtId="0" fontId="47" fillId="0" borderId="0">
      <alignment vertical="center"/>
      <protection/>
    </xf>
    <xf numFmtId="0" fontId="56" fillId="11" borderId="7" applyNumberFormat="0" applyAlignment="0" applyProtection="0"/>
    <xf numFmtId="0" fontId="35" fillId="3" borderId="0" applyNumberFormat="0" applyBorder="0" applyAlignment="0" applyProtection="0"/>
    <xf numFmtId="0" fontId="46" fillId="12" borderId="0" applyNumberFormat="0" applyBorder="0" applyAlignment="0" applyProtection="0"/>
    <xf numFmtId="0" fontId="59" fillId="0" borderId="8" applyNumberFormat="0" applyFill="0" applyAlignment="0" applyProtection="0"/>
    <xf numFmtId="0" fontId="52" fillId="0" borderId="9" applyNumberFormat="0" applyFill="0" applyAlignment="0" applyProtection="0"/>
    <xf numFmtId="0" fontId="51" fillId="2" borderId="0" applyNumberFormat="0" applyBorder="0" applyAlignment="0" applyProtection="0"/>
    <xf numFmtId="0" fontId="49" fillId="13" borderId="0" applyNumberFormat="0" applyBorder="0" applyAlignment="0" applyProtection="0"/>
    <xf numFmtId="0" fontId="35" fillId="14" borderId="0" applyNumberFormat="0" applyBorder="0" applyAlignment="0" applyProtection="0"/>
    <xf numFmtId="0" fontId="46"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5" borderId="0" applyNumberFormat="0" applyBorder="0" applyAlignment="0" applyProtection="0"/>
    <xf numFmtId="0" fontId="35" fillId="7" borderId="0" applyNumberFormat="0" applyBorder="0" applyAlignment="0" applyProtection="0"/>
    <xf numFmtId="0" fontId="46" fillId="18" borderId="0" applyNumberFormat="0" applyBorder="0" applyAlignment="0" applyProtection="0"/>
    <xf numFmtId="0" fontId="46" fillId="10"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46" fillId="20" borderId="0" applyNumberFormat="0" applyBorder="0" applyAlignment="0" applyProtection="0"/>
    <xf numFmtId="0" fontId="61" fillId="0" borderId="0">
      <alignment/>
      <protection/>
    </xf>
    <xf numFmtId="0" fontId="35" fillId="17" borderId="0" applyNumberFormat="0" applyBorder="0" applyAlignment="0" applyProtection="0"/>
    <xf numFmtId="0" fontId="0" fillId="0" borderId="0">
      <alignment/>
      <protection/>
    </xf>
    <xf numFmtId="0" fontId="46" fillId="20" borderId="0" applyNumberFormat="0" applyBorder="0" applyAlignment="0" applyProtection="0"/>
    <xf numFmtId="0" fontId="46" fillId="21" borderId="0" applyNumberFormat="0" applyBorder="0" applyAlignment="0" applyProtection="0"/>
    <xf numFmtId="0" fontId="61" fillId="0" borderId="0">
      <alignment/>
      <protection/>
    </xf>
    <xf numFmtId="0" fontId="35" fillId="22" borderId="0" applyNumberFormat="0" applyBorder="0" applyAlignment="0" applyProtection="0"/>
    <xf numFmtId="0" fontId="35" fillId="0" borderId="0">
      <alignment vertical="center"/>
      <protection/>
    </xf>
    <xf numFmtId="0" fontId="0" fillId="0" borderId="0">
      <alignment/>
      <protection/>
    </xf>
    <xf numFmtId="0" fontId="46"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0" fillId="0" borderId="0">
      <alignment vertical="center"/>
      <protection/>
    </xf>
    <xf numFmtId="0" fontId="47" fillId="0" borderId="0">
      <alignment/>
      <protection/>
    </xf>
    <xf numFmtId="0" fontId="0" fillId="0" borderId="0">
      <alignment/>
      <protection/>
    </xf>
    <xf numFmtId="0" fontId="0" fillId="0" borderId="0">
      <alignment/>
      <protection/>
    </xf>
    <xf numFmtId="0" fontId="62" fillId="0" borderId="0">
      <alignment/>
      <protection/>
    </xf>
    <xf numFmtId="0" fontId="0" fillId="0" borderId="0">
      <alignment/>
      <protection/>
    </xf>
    <xf numFmtId="0" fontId="35" fillId="0" borderId="0">
      <alignment vertical="center"/>
      <protection/>
    </xf>
    <xf numFmtId="0" fontId="0" fillId="0" borderId="0">
      <alignment/>
      <protection/>
    </xf>
    <xf numFmtId="0" fontId="6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0" borderId="0">
      <alignment vertical="center"/>
      <protection/>
    </xf>
    <xf numFmtId="0" fontId="47" fillId="0" borderId="0">
      <alignment vertical="center"/>
      <protection/>
    </xf>
    <xf numFmtId="0" fontId="0" fillId="0" borderId="0">
      <alignment vertical="center"/>
      <protection/>
    </xf>
    <xf numFmtId="0" fontId="47" fillId="0" borderId="0">
      <alignment vertical="center"/>
      <protection/>
    </xf>
    <xf numFmtId="0" fontId="47" fillId="0" borderId="0">
      <alignment vertical="center"/>
      <protection/>
    </xf>
    <xf numFmtId="0" fontId="0" fillId="0" borderId="0">
      <alignment vertical="center"/>
      <protection/>
    </xf>
    <xf numFmtId="0" fontId="0"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0" fillId="0" borderId="0">
      <alignment vertical="center"/>
      <protection/>
    </xf>
    <xf numFmtId="0" fontId="0" fillId="0" borderId="0">
      <alignment vertical="center"/>
      <protection/>
    </xf>
    <xf numFmtId="0" fontId="47" fillId="0" borderId="0">
      <alignment vertical="center"/>
      <protection/>
    </xf>
    <xf numFmtId="0" fontId="0"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47" fillId="0" borderId="0">
      <alignment vertical="center"/>
      <protection/>
    </xf>
    <xf numFmtId="0" fontId="0" fillId="0" borderId="0">
      <alignment/>
      <protection/>
    </xf>
    <xf numFmtId="0" fontId="0" fillId="0" borderId="0">
      <alignment/>
      <protection/>
    </xf>
  </cellStyleXfs>
  <cellXfs count="434">
    <xf numFmtId="0" fontId="0" fillId="0" borderId="0" xfId="0" applyAlignment="1">
      <alignment/>
    </xf>
    <xf numFmtId="0" fontId="0" fillId="0" borderId="0" xfId="0" applyAlignment="1">
      <alignment horizontal="left" vertical="top" wrapText="1"/>
    </xf>
    <xf numFmtId="0" fontId="0" fillId="0" borderId="0" xfId="0" applyFill="1" applyAlignment="1">
      <alignment/>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vertical="center"/>
      <protection/>
    </xf>
    <xf numFmtId="0" fontId="2" fillId="0" borderId="0" xfId="0" applyNumberFormat="1" applyFont="1" applyFill="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right" vertical="center"/>
      <protection/>
    </xf>
    <xf numFmtId="0" fontId="2" fillId="0" borderId="11" xfId="0" applyNumberFormat="1" applyFont="1" applyFill="1" applyBorder="1" applyAlignment="1" applyProtection="1">
      <alignment horizontal="right" vertical="center" wrapText="1"/>
      <protection/>
    </xf>
    <xf numFmtId="0" fontId="2" fillId="0"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right" vertical="center" wrapText="1"/>
      <protection/>
    </xf>
    <xf numFmtId="0" fontId="2"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left" vertical="center"/>
      <protection/>
    </xf>
    <xf numFmtId="176" fontId="2" fillId="0" borderId="10" xfId="0" applyNumberFormat="1" applyFont="1" applyFill="1" applyBorder="1" applyAlignment="1" applyProtection="1">
      <alignment horizontal="right" vertical="center" wrapText="1"/>
      <protection/>
    </xf>
    <xf numFmtId="0" fontId="2" fillId="0" borderId="10" xfId="0" applyFont="1" applyFill="1" applyBorder="1" applyAlignment="1">
      <alignment horizontal="right" vertical="center"/>
    </xf>
    <xf numFmtId="10" fontId="2" fillId="0" borderId="10" xfId="0" applyNumberFormat="1" applyFont="1" applyFill="1" applyBorder="1" applyAlignment="1">
      <alignment horizontal="right" vertical="center"/>
    </xf>
    <xf numFmtId="0" fontId="2" fillId="0" borderId="0" xfId="0" applyNumberFormat="1" applyFont="1" applyFill="1" applyAlignment="1" applyProtection="1">
      <alignment horizontal="right" vertical="center"/>
      <protection/>
    </xf>
    <xf numFmtId="0"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lignment vertical="center"/>
    </xf>
    <xf numFmtId="10" fontId="2" fillId="0" borderId="10" xfId="0" applyNumberFormat="1" applyFont="1" applyFill="1" applyBorder="1" applyAlignment="1">
      <alignment vertical="center"/>
    </xf>
    <xf numFmtId="10" fontId="2" fillId="0" borderId="10" xfId="0" applyNumberFormat="1" applyFont="1" applyFill="1" applyBorder="1" applyAlignment="1">
      <alignment horizontal="right" vertical="center" wrapText="1"/>
    </xf>
    <xf numFmtId="0" fontId="0" fillId="0" borderId="0" xfId="0" applyFill="1" applyAlignment="1">
      <alignment wrapText="1"/>
    </xf>
    <xf numFmtId="0" fontId="1"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vertical="center" wrapText="1"/>
      <protection/>
    </xf>
    <xf numFmtId="0" fontId="2" fillId="0" borderId="0" xfId="0" applyNumberFormat="1" applyFont="1" applyFill="1" applyAlignment="1" applyProtection="1">
      <alignment horizontal="right" vertical="center" wrapText="1"/>
      <protection/>
    </xf>
    <xf numFmtId="0" fontId="2" fillId="0" borderId="10" xfId="0" applyFont="1" applyFill="1" applyBorder="1" applyAlignment="1">
      <alignment horizontal="right" vertical="center" wrapText="1"/>
    </xf>
    <xf numFmtId="177" fontId="0" fillId="0" borderId="0" xfId="0" applyNumberFormat="1" applyFill="1" applyAlignment="1">
      <alignment/>
    </xf>
    <xf numFmtId="177" fontId="3" fillId="0" borderId="10" xfId="0" applyNumberFormat="1" applyFont="1" applyFill="1" applyBorder="1" applyAlignment="1" applyProtection="1">
      <alignment horizontal="center" vertical="center"/>
      <protection/>
    </xf>
    <xf numFmtId="176" fontId="3" fillId="0" borderId="10" xfId="0" applyNumberFormat="1" applyFont="1" applyFill="1" applyBorder="1" applyAlignment="1" applyProtection="1">
      <alignment horizontal="center" vertical="center"/>
      <protection/>
    </xf>
    <xf numFmtId="3" fontId="3" fillId="0" borderId="10" xfId="0" applyNumberFormat="1" applyFont="1" applyFill="1" applyBorder="1" applyAlignment="1" applyProtection="1">
      <alignment horizontal="left" vertical="center"/>
      <protection/>
    </xf>
    <xf numFmtId="177" fontId="2" fillId="0" borderId="10" xfId="0" applyNumberFormat="1" applyFont="1" applyFill="1" applyBorder="1" applyAlignment="1" applyProtection="1">
      <alignment horizontal="right" vertical="center"/>
      <protection/>
    </xf>
    <xf numFmtId="3" fontId="2" fillId="0" borderId="10" xfId="0" applyNumberFormat="1" applyFont="1" applyFill="1" applyBorder="1" applyAlignment="1" applyProtection="1">
      <alignment horizontal="right" vertical="center"/>
      <protection/>
    </xf>
    <xf numFmtId="176" fontId="2" fillId="0" borderId="10" xfId="0" applyNumberFormat="1" applyFont="1" applyFill="1" applyBorder="1" applyAlignment="1" applyProtection="1">
      <alignment horizontal="right" vertical="center"/>
      <protection/>
    </xf>
    <xf numFmtId="3" fontId="3" fillId="0" borderId="10" xfId="0" applyNumberFormat="1" applyFont="1" applyFill="1" applyBorder="1" applyAlignment="1" applyProtection="1">
      <alignment vertical="center"/>
      <protection/>
    </xf>
    <xf numFmtId="3" fontId="3" fillId="0" borderId="10" xfId="0" applyNumberFormat="1" applyFont="1" applyFill="1" applyBorder="1" applyAlignment="1" applyProtection="1">
      <alignment horizontal="center" vertical="center"/>
      <protection/>
    </xf>
    <xf numFmtId="176" fontId="0" fillId="0" borderId="0" xfId="0" applyNumberFormat="1" applyFill="1" applyAlignment="1">
      <alignment/>
    </xf>
    <xf numFmtId="0" fontId="1" fillId="0" borderId="0" xfId="0" applyNumberFormat="1" applyFont="1" applyFill="1" applyAlignment="1" applyProtection="1">
      <alignment vertical="center"/>
      <protection/>
    </xf>
    <xf numFmtId="0" fontId="3" fillId="0" borderId="10" xfId="0" applyNumberFormat="1" applyFont="1" applyFill="1" applyBorder="1" applyAlignment="1" applyProtection="1">
      <alignment vertical="center" wrapText="1"/>
      <protection/>
    </xf>
    <xf numFmtId="0" fontId="3"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177"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176"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vertical="center" wrapText="1"/>
      <protection/>
    </xf>
    <xf numFmtId="177" fontId="0" fillId="0" borderId="10" xfId="0" applyNumberFormat="1" applyFont="1" applyFill="1" applyBorder="1" applyAlignment="1" applyProtection="1">
      <alignment horizontal="right" vertical="center"/>
      <protection/>
    </xf>
    <xf numFmtId="176" fontId="0" fillId="0" borderId="10" xfId="0" applyNumberFormat="1" applyFont="1" applyFill="1" applyBorder="1" applyAlignment="1" applyProtection="1">
      <alignment horizontal="right" vertical="center"/>
      <protection/>
    </xf>
    <xf numFmtId="176" fontId="3" fillId="0" borderId="10"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0" fillId="0" borderId="10" xfId="0" applyFill="1" applyBorder="1" applyAlignment="1">
      <alignment/>
    </xf>
    <xf numFmtId="10" fontId="0" fillId="0" borderId="10" xfId="0" applyNumberFormat="1" applyFill="1" applyBorder="1" applyAlignment="1">
      <alignment vertical="center"/>
    </xf>
    <xf numFmtId="3" fontId="2" fillId="0" borderId="10" xfId="0" applyNumberFormat="1" applyFont="1" applyFill="1" applyBorder="1" applyAlignment="1" applyProtection="1">
      <alignment horizontal="left" vertical="center"/>
      <protection/>
    </xf>
    <xf numFmtId="0" fontId="0" fillId="0" borderId="10" xfId="0" applyFill="1" applyBorder="1" applyAlignment="1">
      <alignment vertical="center"/>
    </xf>
    <xf numFmtId="3" fontId="2" fillId="0" borderId="10" xfId="0" applyNumberFormat="1" applyFont="1" applyFill="1" applyBorder="1" applyAlignment="1" applyProtection="1">
      <alignment vertical="center"/>
      <protection/>
    </xf>
    <xf numFmtId="177" fontId="4" fillId="0" borderId="10" xfId="0" applyNumberFormat="1" applyFont="1" applyFill="1" applyBorder="1" applyAlignment="1" applyProtection="1">
      <alignment horizontal="center" vertical="center" wrapText="1"/>
      <protection/>
    </xf>
    <xf numFmtId="176" fontId="4"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right" vertical="center" wrapText="1"/>
      <protection/>
    </xf>
    <xf numFmtId="3" fontId="0" fillId="0" borderId="10" xfId="0" applyNumberFormat="1" applyFont="1" applyFill="1" applyBorder="1" applyAlignment="1" applyProtection="1">
      <alignment horizontal="right" vertical="center"/>
      <protection/>
    </xf>
    <xf numFmtId="9" fontId="0" fillId="0" borderId="10" xfId="0" applyNumberFormat="1" applyFill="1" applyBorder="1" applyAlignment="1">
      <alignment vertical="center"/>
    </xf>
    <xf numFmtId="0" fontId="0" fillId="0" borderId="0" xfId="0" applyFont="1" applyAlignment="1">
      <alignment/>
    </xf>
    <xf numFmtId="0" fontId="1" fillId="0" borderId="0" xfId="81" applyFont="1" applyAlignment="1">
      <alignment horizontal="center" vertical="center"/>
      <protection/>
    </xf>
    <xf numFmtId="0" fontId="0" fillId="0" borderId="0" xfId="81" applyFont="1" applyAlignment="1">
      <alignment/>
      <protection/>
    </xf>
    <xf numFmtId="0" fontId="5" fillId="0" borderId="0" xfId="81" applyFont="1" applyAlignment="1">
      <alignment horizontal="left" vertical="center"/>
      <protection/>
    </xf>
    <xf numFmtId="0" fontId="5" fillId="0" borderId="0" xfId="81" applyFont="1" applyAlignment="1">
      <alignment horizontal="center" vertical="center"/>
      <protection/>
    </xf>
    <xf numFmtId="0" fontId="5" fillId="0" borderId="10" xfId="81" applyFont="1" applyBorder="1" applyAlignment="1">
      <alignment horizontal="center" vertical="center"/>
      <protection/>
    </xf>
    <xf numFmtId="0" fontId="5" fillId="0" borderId="10" xfId="81" applyFont="1" applyBorder="1" applyAlignment="1">
      <alignment vertical="center"/>
      <protection/>
    </xf>
    <xf numFmtId="0" fontId="0" fillId="0" borderId="10" xfId="81" applyFont="1" applyBorder="1" applyAlignment="1">
      <alignment vertical="center"/>
      <protection/>
    </xf>
    <xf numFmtId="0" fontId="5" fillId="0" borderId="10" xfId="81" applyFont="1" applyBorder="1" applyAlignment="1">
      <alignment horizontal="left" vertical="center"/>
      <protection/>
    </xf>
    <xf numFmtId="0" fontId="0" fillId="0" borderId="0" xfId="81" applyFont="1" applyFill="1">
      <alignment/>
      <protection/>
    </xf>
    <xf numFmtId="3" fontId="1" fillId="0" borderId="0" xfId="81" applyNumberFormat="1" applyFont="1" applyFill="1" applyAlignment="1">
      <alignment horizontal="center" vertical="center"/>
      <protection/>
    </xf>
    <xf numFmtId="0" fontId="5" fillId="0" borderId="0" xfId="81" applyFont="1" applyFill="1" applyAlignment="1">
      <alignment horizontal="left" vertical="center"/>
      <protection/>
    </xf>
    <xf numFmtId="0" fontId="5" fillId="0" borderId="0" xfId="81" applyFont="1" applyFill="1" applyAlignment="1">
      <alignment vertical="center"/>
      <protection/>
    </xf>
    <xf numFmtId="3" fontId="6" fillId="0" borderId="11" xfId="81" applyNumberFormat="1" applyFont="1" applyFill="1" applyBorder="1" applyAlignment="1">
      <alignment horizontal="center" vertical="center" wrapText="1"/>
      <protection/>
    </xf>
    <xf numFmtId="0" fontId="7" fillId="0" borderId="11" xfId="81" applyFont="1" applyFill="1" applyBorder="1" applyAlignment="1">
      <alignment horizontal="center" vertical="center" wrapText="1"/>
      <protection/>
    </xf>
    <xf numFmtId="3" fontId="6" fillId="0" borderId="13" xfId="81" applyNumberFormat="1" applyFont="1" applyFill="1" applyBorder="1" applyAlignment="1">
      <alignment horizontal="center" vertical="center" wrapText="1"/>
      <protection/>
    </xf>
    <xf numFmtId="0" fontId="7" fillId="0" borderId="13" xfId="81" applyFont="1" applyFill="1" applyBorder="1" applyAlignment="1">
      <alignment horizontal="center" vertical="center" wrapText="1"/>
      <protection/>
    </xf>
    <xf numFmtId="3" fontId="5" fillId="0" borderId="10" xfId="81" applyNumberFormat="1" applyFont="1" applyFill="1" applyBorder="1" applyAlignment="1">
      <alignment horizontal="left" vertical="center" wrapText="1"/>
      <protection/>
    </xf>
    <xf numFmtId="0" fontId="5" fillId="0" borderId="10" xfId="81" applyNumberFormat="1" applyFont="1" applyFill="1" applyBorder="1" applyAlignment="1">
      <alignment vertical="center"/>
      <protection/>
    </xf>
    <xf numFmtId="0" fontId="5" fillId="24" borderId="10" xfId="81" applyNumberFormat="1" applyFont="1" applyFill="1" applyBorder="1" applyAlignment="1">
      <alignment vertical="center"/>
      <protection/>
    </xf>
    <xf numFmtId="3" fontId="5" fillId="0" borderId="10" xfId="81" applyNumberFormat="1" applyFont="1" applyFill="1" applyBorder="1" applyAlignment="1">
      <alignment vertical="center" wrapText="1"/>
      <protection/>
    </xf>
    <xf numFmtId="3" fontId="5" fillId="0" borderId="10" xfId="81" applyNumberFormat="1" applyFont="1" applyFill="1" applyBorder="1" applyAlignment="1">
      <alignment horizontal="center" vertical="center" wrapText="1"/>
      <protection/>
    </xf>
    <xf numFmtId="3" fontId="6" fillId="0" borderId="10" xfId="81" applyNumberFormat="1" applyFont="1" applyFill="1" applyBorder="1" applyAlignment="1">
      <alignment horizontal="center" vertical="center" wrapText="1"/>
      <protection/>
    </xf>
    <xf numFmtId="0" fontId="6" fillId="24" borderId="10" xfId="81" applyNumberFormat="1" applyFont="1" applyFill="1" applyBorder="1" applyAlignment="1">
      <alignment vertical="center"/>
      <protection/>
    </xf>
    <xf numFmtId="0" fontId="0" fillId="25" borderId="0" xfId="81" applyFont="1" applyFill="1">
      <alignment/>
      <protection/>
    </xf>
    <xf numFmtId="3" fontId="1" fillId="25" borderId="0" xfId="81" applyNumberFormat="1" applyFont="1" applyFill="1" applyAlignment="1">
      <alignment horizontal="center" vertical="center"/>
      <protection/>
    </xf>
    <xf numFmtId="0" fontId="5" fillId="25" borderId="0" xfId="81" applyFont="1" applyFill="1" applyAlignment="1">
      <alignment vertical="center"/>
      <protection/>
    </xf>
    <xf numFmtId="0" fontId="5" fillId="25" borderId="0" xfId="81" applyFont="1" applyFill="1" applyAlignment="1">
      <alignment horizontal="right" vertical="center"/>
      <protection/>
    </xf>
    <xf numFmtId="3" fontId="6" fillId="25" borderId="11" xfId="81" applyNumberFormat="1" applyFont="1" applyFill="1" applyBorder="1" applyAlignment="1">
      <alignment horizontal="center" vertical="center" wrapText="1"/>
      <protection/>
    </xf>
    <xf numFmtId="0" fontId="6" fillId="25" borderId="11" xfId="81" applyFont="1" applyFill="1" applyBorder="1" applyAlignment="1">
      <alignment horizontal="center" vertical="center" wrapText="1"/>
      <protection/>
    </xf>
    <xf numFmtId="3" fontId="6" fillId="25" borderId="13" xfId="81" applyNumberFormat="1" applyFont="1" applyFill="1" applyBorder="1" applyAlignment="1">
      <alignment horizontal="center" vertical="center" wrapText="1"/>
      <protection/>
    </xf>
    <xf numFmtId="0" fontId="6" fillId="25" borderId="13" xfId="81" applyFont="1" applyFill="1" applyBorder="1" applyAlignment="1">
      <alignment horizontal="center" vertical="center" wrapText="1"/>
      <protection/>
    </xf>
    <xf numFmtId="0" fontId="5" fillId="25" borderId="10" xfId="81" applyFont="1" applyFill="1" applyBorder="1" applyAlignment="1">
      <alignment vertical="center"/>
      <protection/>
    </xf>
    <xf numFmtId="0" fontId="5" fillId="25" borderId="10" xfId="43" applyFont="1" applyFill="1" applyBorder="1" applyAlignment="1">
      <alignment vertical="center"/>
      <protection/>
    </xf>
    <xf numFmtId="178" fontId="5" fillId="25" borderId="10" xfId="81" applyNumberFormat="1" applyFont="1" applyFill="1" applyBorder="1" applyAlignment="1">
      <alignment vertical="center"/>
      <protection/>
    </xf>
    <xf numFmtId="0" fontId="5" fillId="0" borderId="10" xfId="81" applyFont="1" applyFill="1" applyBorder="1" applyAlignment="1">
      <alignment vertical="center"/>
      <protection/>
    </xf>
    <xf numFmtId="0" fontId="5" fillId="25" borderId="10" xfId="81" applyFont="1" applyFill="1" applyBorder="1" applyAlignment="1">
      <alignment vertical="center" wrapText="1"/>
      <protection/>
    </xf>
    <xf numFmtId="0" fontId="6" fillId="25" borderId="10" xfId="81" applyNumberFormat="1" applyFont="1" applyFill="1" applyBorder="1" applyAlignment="1" applyProtection="1">
      <alignment horizontal="center" vertical="center"/>
      <protection/>
    </xf>
    <xf numFmtId="0" fontId="6" fillId="25" borderId="10" xfId="81" applyNumberFormat="1" applyFont="1" applyFill="1" applyBorder="1" applyAlignment="1">
      <alignment vertical="center"/>
      <protection/>
    </xf>
    <xf numFmtId="0" fontId="5" fillId="25" borderId="10" xfId="81" applyNumberFormat="1" applyFont="1" applyFill="1" applyBorder="1" applyAlignment="1" applyProtection="1">
      <alignment horizontal="left" vertical="center"/>
      <protection/>
    </xf>
    <xf numFmtId="0" fontId="5" fillId="25" borderId="10" xfId="81" applyNumberFormat="1" applyFont="1" applyFill="1" applyBorder="1" applyAlignment="1">
      <alignment vertical="center"/>
      <protection/>
    </xf>
    <xf numFmtId="0" fontId="7" fillId="26" borderId="11" xfId="81" applyFont="1" applyFill="1" applyBorder="1" applyAlignment="1">
      <alignment horizontal="center" vertical="center" wrapText="1"/>
      <protection/>
    </xf>
    <xf numFmtId="0" fontId="6" fillId="26" borderId="11" xfId="81" applyFont="1" applyFill="1" applyBorder="1" applyAlignment="1">
      <alignment horizontal="center" vertical="center" wrapText="1"/>
      <protection/>
    </xf>
    <xf numFmtId="0" fontId="7" fillId="26" borderId="13" xfId="81" applyFont="1" applyFill="1" applyBorder="1" applyAlignment="1">
      <alignment horizontal="center" vertical="center" wrapText="1"/>
      <protection/>
    </xf>
    <xf numFmtId="0" fontId="6" fillId="26" borderId="13" xfId="81" applyFont="1" applyFill="1" applyBorder="1" applyAlignment="1">
      <alignment horizontal="center" vertical="center" wrapText="1"/>
      <protection/>
    </xf>
    <xf numFmtId="3" fontId="5" fillId="25" borderId="10" xfId="81" applyNumberFormat="1" applyFont="1" applyFill="1" applyBorder="1" applyAlignment="1">
      <alignment vertical="center"/>
      <protection/>
    </xf>
    <xf numFmtId="3" fontId="2" fillId="25" borderId="10" xfId="0" applyNumberFormat="1" applyFont="1" applyFill="1" applyBorder="1" applyAlignment="1" applyProtection="1">
      <alignment horizontal="right" vertical="center"/>
      <protection/>
    </xf>
    <xf numFmtId="3" fontId="2" fillId="25" borderId="10" xfId="0" applyNumberFormat="1" applyFont="1" applyFill="1" applyBorder="1" applyAlignment="1" applyProtection="1">
      <alignment horizontal="right" vertical="center" wrapText="1"/>
      <protection/>
    </xf>
    <xf numFmtId="0" fontId="63" fillId="25" borderId="10" xfId="43" applyFont="1" applyFill="1" applyBorder="1" applyAlignment="1">
      <alignment vertical="center"/>
      <protection/>
    </xf>
    <xf numFmtId="0" fontId="6" fillId="25" borderId="10" xfId="81" applyFont="1" applyFill="1" applyBorder="1" applyAlignment="1">
      <alignment vertical="center"/>
      <protection/>
    </xf>
    <xf numFmtId="0" fontId="5" fillId="0" borderId="0" xfId="81" applyFont="1" applyFill="1" applyAlignment="1">
      <alignment horizontal="right" vertical="center"/>
      <protection/>
    </xf>
    <xf numFmtId="0" fontId="5" fillId="0" borderId="10" xfId="81" applyNumberFormat="1" applyFont="1" applyFill="1" applyBorder="1" applyAlignment="1">
      <alignment horizontal="right" vertical="center"/>
      <protection/>
    </xf>
    <xf numFmtId="0" fontId="5" fillId="25" borderId="10" xfId="81" applyNumberFormat="1" applyFont="1" applyFill="1" applyBorder="1" applyAlignment="1">
      <alignment horizontal="right" vertical="center"/>
      <protection/>
    </xf>
    <xf numFmtId="178" fontId="5" fillId="0" borderId="10" xfId="81" applyNumberFormat="1" applyFont="1" applyFill="1" applyBorder="1" applyAlignment="1">
      <alignment horizontal="right" vertical="center"/>
      <protection/>
    </xf>
    <xf numFmtId="178" fontId="5" fillId="0" borderId="10" xfId="81" applyNumberFormat="1" applyFont="1" applyFill="1" applyBorder="1" applyAlignment="1">
      <alignment vertical="center"/>
      <protection/>
    </xf>
    <xf numFmtId="0" fontId="5" fillId="25" borderId="10" xfId="86" applyNumberFormat="1" applyFont="1" applyFill="1" applyBorder="1" applyAlignment="1">
      <alignment horizontal="right" vertical="center"/>
      <protection/>
    </xf>
    <xf numFmtId="0" fontId="0" fillId="25" borderId="10" xfId="0" applyNumberFormat="1" applyFont="1" applyFill="1" applyBorder="1" applyAlignment="1" applyProtection="1">
      <alignment horizontal="right" vertical="center"/>
      <protection/>
    </xf>
    <xf numFmtId="3" fontId="7" fillId="0" borderId="10" xfId="81" applyNumberFormat="1" applyFont="1" applyFill="1" applyBorder="1" applyAlignment="1">
      <alignment horizontal="center" vertical="center" wrapText="1"/>
      <protection/>
    </xf>
    <xf numFmtId="0" fontId="6" fillId="0" borderId="10" xfId="81" applyNumberFormat="1" applyFont="1" applyFill="1" applyBorder="1" applyAlignment="1">
      <alignment vertical="center"/>
      <protection/>
    </xf>
    <xf numFmtId="0" fontId="0" fillId="0" borderId="0" xfId="0" applyFont="1" applyFill="1" applyBorder="1" applyAlignment="1">
      <alignment/>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right" vertical="center"/>
      <protection/>
    </xf>
    <xf numFmtId="0" fontId="2" fillId="0" borderId="14"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2" fillId="0" borderId="10" xfId="0" applyFont="1" applyFill="1" applyBorder="1" applyAlignment="1">
      <alignment vertical="center"/>
    </xf>
    <xf numFmtId="0" fontId="5" fillId="0" borderId="0" xfId="0" applyFont="1" applyAlignment="1">
      <alignment vertical="center"/>
    </xf>
    <xf numFmtId="0" fontId="6" fillId="0" borderId="10" xfId="81" applyFont="1" applyBorder="1" applyAlignment="1">
      <alignment horizontal="center" vertical="center"/>
      <protection/>
    </xf>
    <xf numFmtId="0" fontId="5" fillId="0" borderId="10" xfId="81" applyFont="1" applyBorder="1" applyAlignment="1">
      <alignment horizontal="right" vertical="center"/>
      <protection/>
    </xf>
    <xf numFmtId="0" fontId="0" fillId="0" borderId="0" xfId="81" applyFont="1" applyAlignment="1">
      <alignment horizontal="center" vertical="center"/>
      <protection/>
    </xf>
    <xf numFmtId="0" fontId="1" fillId="0" borderId="0" xfId="35" applyFont="1" applyAlignment="1">
      <alignment horizontal="center" vertical="center"/>
      <protection/>
    </xf>
    <xf numFmtId="0" fontId="5" fillId="0" borderId="0" xfId="35" applyFont="1" applyFill="1" applyAlignment="1">
      <alignment horizontal="left" vertical="center"/>
      <protection/>
    </xf>
    <xf numFmtId="0" fontId="5" fillId="0" borderId="0" xfId="35" applyFont="1" applyAlignment="1">
      <alignment vertical="center"/>
      <protection/>
    </xf>
    <xf numFmtId="0" fontId="5" fillId="0" borderId="0" xfId="35" applyFont="1" applyAlignment="1">
      <alignment horizontal="right" vertical="center"/>
      <protection/>
    </xf>
    <xf numFmtId="0" fontId="6" fillId="0" borderId="10" xfId="35" applyFont="1" applyBorder="1" applyAlignment="1">
      <alignment horizontal="center" vertical="center"/>
      <protection/>
    </xf>
    <xf numFmtId="0" fontId="5" fillId="0" borderId="10" xfId="35" applyFont="1" applyBorder="1" applyAlignment="1">
      <alignment vertical="center"/>
      <protection/>
    </xf>
    <xf numFmtId="0" fontId="5" fillId="0" borderId="10" xfId="35" applyNumberFormat="1" applyFont="1" applyBorder="1" applyAlignment="1">
      <alignment vertical="center"/>
      <protection/>
    </xf>
    <xf numFmtId="0" fontId="5" fillId="0" borderId="10" xfId="35" applyFont="1" applyBorder="1" applyAlignment="1">
      <alignment vertical="center" wrapText="1"/>
      <protection/>
    </xf>
    <xf numFmtId="0" fontId="0" fillId="0" borderId="10" xfId="0" applyNumberFormat="1" applyBorder="1" applyAlignment="1">
      <alignment vertical="center"/>
    </xf>
    <xf numFmtId="0" fontId="0" fillId="0" borderId="10" xfId="0" applyBorder="1" applyAlignment="1">
      <alignment/>
    </xf>
    <xf numFmtId="3" fontId="1" fillId="0" borderId="0" xfId="81" applyNumberFormat="1" applyFont="1" applyAlignment="1">
      <alignment horizontal="center" vertical="center"/>
      <protection/>
    </xf>
    <xf numFmtId="0" fontId="5" fillId="0" borderId="0" xfId="81" applyFont="1" applyAlignment="1">
      <alignment vertical="center"/>
      <protection/>
    </xf>
    <xf numFmtId="0" fontId="5" fillId="0" borderId="0" xfId="81" applyFont="1">
      <alignment/>
      <protection/>
    </xf>
    <xf numFmtId="0" fontId="5" fillId="0" borderId="0" xfId="81" applyFont="1" applyFill="1">
      <alignment/>
      <protection/>
    </xf>
    <xf numFmtId="0" fontId="5" fillId="0" borderId="0" xfId="81" applyFont="1" applyAlignment="1">
      <alignment horizontal="right" vertical="center"/>
      <protection/>
    </xf>
    <xf numFmtId="3" fontId="9" fillId="0" borderId="11" xfId="81" applyNumberFormat="1" applyFont="1" applyBorder="1" applyAlignment="1">
      <alignment horizontal="center" vertical="center" wrapText="1"/>
      <protection/>
    </xf>
    <xf numFmtId="0" fontId="6" fillId="0" borderId="10" xfId="81" applyFont="1" applyFill="1" applyBorder="1" applyAlignment="1">
      <alignment horizontal="center" vertical="center" wrapText="1"/>
      <protection/>
    </xf>
    <xf numFmtId="0" fontId="7" fillId="0" borderId="11" xfId="81" applyFont="1" applyBorder="1" applyAlignment="1">
      <alignment horizontal="center" vertical="center" wrapText="1"/>
      <protection/>
    </xf>
    <xf numFmtId="0" fontId="6" fillId="0" borderId="11" xfId="81" applyFont="1" applyFill="1" applyBorder="1" applyAlignment="1">
      <alignment horizontal="center" vertical="center" wrapText="1"/>
      <protection/>
    </xf>
    <xf numFmtId="3" fontId="9" fillId="0" borderId="13" xfId="81" applyNumberFormat="1" applyFont="1" applyBorder="1" applyAlignment="1">
      <alignment horizontal="center" vertical="center" wrapText="1"/>
      <protection/>
    </xf>
    <xf numFmtId="0" fontId="7" fillId="0" borderId="13" xfId="81" applyFont="1" applyBorder="1" applyAlignment="1">
      <alignment horizontal="center" vertical="center" wrapText="1"/>
      <protection/>
    </xf>
    <xf numFmtId="0" fontId="6" fillId="0" borderId="13" xfId="81" applyFont="1" applyFill="1" applyBorder="1" applyAlignment="1">
      <alignment horizontal="center" vertical="center" wrapText="1"/>
      <protection/>
    </xf>
    <xf numFmtId="0" fontId="5" fillId="0" borderId="10" xfId="81" applyFont="1" applyBorder="1" applyAlignment="1">
      <alignment vertical="center" wrapText="1"/>
      <protection/>
    </xf>
    <xf numFmtId="178" fontId="5" fillId="0" borderId="10" xfId="81" applyNumberFormat="1" applyFont="1" applyBorder="1" applyAlignment="1">
      <alignment vertical="center"/>
      <protection/>
    </xf>
    <xf numFmtId="3" fontId="0" fillId="25" borderId="10" xfId="0" applyNumberFormat="1" applyFont="1" applyFill="1" applyBorder="1" applyAlignment="1" applyProtection="1">
      <alignment horizontal="right" vertical="center"/>
      <protection/>
    </xf>
    <xf numFmtId="3" fontId="0" fillId="25" borderId="10" xfId="0" applyNumberFormat="1" applyFont="1" applyFill="1" applyBorder="1" applyAlignment="1" applyProtection="1">
      <alignment horizontal="right" vertical="center" wrapText="1"/>
      <protection/>
    </xf>
    <xf numFmtId="0" fontId="5" fillId="0" borderId="10" xfId="81" applyFont="1" applyFill="1" applyBorder="1" applyAlignment="1">
      <alignment vertical="center" wrapText="1"/>
      <protection/>
    </xf>
    <xf numFmtId="0" fontId="6" fillId="0" borderId="10" xfId="81" applyNumberFormat="1" applyFont="1" applyFill="1" applyBorder="1" applyAlignment="1" applyProtection="1">
      <alignment horizontal="center" vertical="center"/>
      <protection/>
    </xf>
    <xf numFmtId="3" fontId="1" fillId="0" borderId="0" xfId="81" applyNumberFormat="1" applyFont="1" applyAlignment="1">
      <alignment horizontal="center" wrapText="1"/>
      <protection/>
    </xf>
    <xf numFmtId="3" fontId="5" fillId="0" borderId="0" xfId="81" applyNumberFormat="1" applyFont="1" applyAlignment="1">
      <alignment horizontal="centerContinuous"/>
      <protection/>
    </xf>
    <xf numFmtId="0" fontId="5" fillId="0" borderId="16" xfId="81" applyFont="1" applyBorder="1" applyAlignment="1">
      <alignment horizontal="right" vertical="center"/>
      <protection/>
    </xf>
    <xf numFmtId="0" fontId="7" fillId="0" borderId="10" xfId="81" applyFont="1" applyBorder="1" applyAlignment="1">
      <alignment horizontal="center" vertical="center" wrapText="1"/>
      <protection/>
    </xf>
    <xf numFmtId="0" fontId="2" fillId="25" borderId="10" xfId="0" applyNumberFormat="1" applyFont="1" applyFill="1" applyBorder="1" applyAlignment="1" applyProtection="1">
      <alignment horizontal="right" vertical="center"/>
      <protection/>
    </xf>
    <xf numFmtId="176" fontId="5" fillId="25" borderId="10" xfId="81" applyNumberFormat="1" applyFont="1" applyFill="1" applyBorder="1" applyAlignment="1">
      <alignment vertical="center"/>
      <protection/>
    </xf>
    <xf numFmtId="178" fontId="6" fillId="0" borderId="10" xfId="81" applyNumberFormat="1" applyFont="1" applyBorder="1" applyAlignment="1">
      <alignment vertical="center"/>
      <protection/>
    </xf>
    <xf numFmtId="0" fontId="0" fillId="0" borderId="0" xfId="0" applyAlignment="1">
      <alignment horizontal="left" wrapText="1"/>
    </xf>
    <xf numFmtId="0" fontId="0" fillId="0" borderId="0" xfId="0" applyAlignment="1">
      <alignment horizontal="left"/>
    </xf>
    <xf numFmtId="0" fontId="10" fillId="0" borderId="0" xfId="91" applyFont="1" applyAlignment="1">
      <alignment horizontal="center" vertical="center"/>
      <protection/>
    </xf>
    <xf numFmtId="0" fontId="0" fillId="0" borderId="0" xfId="91" applyFont="1">
      <alignment/>
      <protection/>
    </xf>
    <xf numFmtId="0" fontId="0" fillId="0" borderId="10" xfId="91" applyFont="1" applyBorder="1" applyAlignment="1">
      <alignment horizontal="center" vertical="center"/>
      <protection/>
    </xf>
    <xf numFmtId="0" fontId="0" fillId="0" borderId="10" xfId="91" applyFont="1" applyBorder="1" applyAlignment="1">
      <alignment horizontal="center" vertical="center" wrapText="1"/>
      <protection/>
    </xf>
    <xf numFmtId="0" fontId="0" fillId="0" borderId="10" xfId="91" applyFont="1" applyFill="1" applyBorder="1" applyAlignment="1">
      <alignment horizontal="center" vertical="center" wrapText="1"/>
      <protection/>
    </xf>
    <xf numFmtId="0" fontId="0" fillId="0" borderId="10" xfId="91" applyFont="1" applyFill="1" applyBorder="1">
      <alignment/>
      <protection/>
    </xf>
    <xf numFmtId="10" fontId="0" fillId="0" borderId="10" xfId="91" applyNumberFormat="1" applyFont="1" applyFill="1" applyBorder="1">
      <alignment/>
      <protection/>
    </xf>
    <xf numFmtId="0" fontId="0" fillId="0" borderId="16" xfId="91" applyFont="1" applyBorder="1" applyAlignment="1">
      <alignment horizontal="right" vertical="center"/>
      <protection/>
    </xf>
    <xf numFmtId="0" fontId="64" fillId="26" borderId="0" xfId="0" applyFont="1" applyFill="1" applyBorder="1" applyAlignment="1">
      <alignment/>
    </xf>
    <xf numFmtId="0" fontId="65" fillId="26" borderId="0" xfId="0" applyFont="1" applyFill="1" applyBorder="1" applyAlignment="1">
      <alignment/>
    </xf>
    <xf numFmtId="0" fontId="66" fillId="26" borderId="0" xfId="0" applyFont="1" applyFill="1" applyAlignment="1">
      <alignment wrapText="1"/>
    </xf>
    <xf numFmtId="0" fontId="67" fillId="26" borderId="0" xfId="0" applyFont="1" applyFill="1" applyAlignment="1">
      <alignment wrapText="1"/>
    </xf>
    <xf numFmtId="0" fontId="67" fillId="26" borderId="0" xfId="0" applyFont="1" applyFill="1" applyBorder="1" applyAlignment="1">
      <alignment wrapText="1"/>
    </xf>
    <xf numFmtId="0" fontId="66" fillId="26" borderId="0" xfId="0" applyFont="1" applyFill="1" applyAlignment="1">
      <alignment vertical="center" wrapText="1"/>
    </xf>
    <xf numFmtId="0" fontId="67" fillId="26" borderId="0" xfId="0" applyFont="1" applyFill="1" applyAlignment="1">
      <alignment/>
    </xf>
    <xf numFmtId="0" fontId="65" fillId="26" borderId="0" xfId="0" applyFont="1" applyFill="1" applyAlignment="1">
      <alignment/>
    </xf>
    <xf numFmtId="0" fontId="65" fillId="26" borderId="0" xfId="0" applyFont="1" applyFill="1" applyAlignment="1">
      <alignment/>
    </xf>
    <xf numFmtId="0" fontId="67" fillId="26" borderId="0" xfId="0" applyFont="1" applyFill="1" applyAlignment="1">
      <alignment/>
    </xf>
    <xf numFmtId="0" fontId="68" fillId="26" borderId="0" xfId="0" applyFont="1" applyFill="1" applyAlignment="1">
      <alignment vertical="center"/>
    </xf>
    <xf numFmtId="176" fontId="69" fillId="26" borderId="0" xfId="0" applyNumberFormat="1" applyFont="1" applyFill="1" applyAlignment="1">
      <alignment vertical="center"/>
    </xf>
    <xf numFmtId="0" fontId="69" fillId="26" borderId="0" xfId="0" applyFont="1" applyFill="1" applyAlignment="1">
      <alignment vertical="center"/>
    </xf>
    <xf numFmtId="0" fontId="70" fillId="26" borderId="0" xfId="0" applyFont="1" applyFill="1" applyAlignment="1">
      <alignment/>
    </xf>
    <xf numFmtId="0" fontId="69" fillId="26" borderId="0" xfId="0" applyFont="1" applyFill="1" applyAlignment="1">
      <alignment/>
    </xf>
    <xf numFmtId="0" fontId="0" fillId="0" borderId="0" xfId="0" applyAlignment="1">
      <alignment vertical="center"/>
    </xf>
    <xf numFmtId="177" fontId="71" fillId="26" borderId="0" xfId="0" applyNumberFormat="1" applyFont="1" applyFill="1" applyAlignment="1">
      <alignment horizontal="center" vertical="center"/>
    </xf>
    <xf numFmtId="177" fontId="72" fillId="26" borderId="0" xfId="0" applyNumberFormat="1" applyFont="1" applyFill="1" applyBorder="1" applyAlignment="1">
      <alignment vertical="center"/>
    </xf>
    <xf numFmtId="177" fontId="65" fillId="26" borderId="0" xfId="0" applyNumberFormat="1" applyFont="1" applyFill="1" applyBorder="1" applyAlignment="1">
      <alignment vertical="center"/>
    </xf>
    <xf numFmtId="177" fontId="66" fillId="26" borderId="10" xfId="0" applyNumberFormat="1" applyFont="1" applyFill="1" applyBorder="1" applyAlignment="1">
      <alignment horizontal="center" vertical="center" wrapText="1"/>
    </xf>
    <xf numFmtId="177" fontId="66" fillId="26" borderId="10" xfId="0" applyNumberFormat="1" applyFont="1" applyFill="1" applyBorder="1" applyAlignment="1">
      <alignment horizontal="center" vertical="center" wrapText="1"/>
    </xf>
    <xf numFmtId="177" fontId="66" fillId="26" borderId="10" xfId="0" applyNumberFormat="1" applyFont="1" applyFill="1" applyBorder="1" applyAlignment="1" applyProtection="1">
      <alignment horizontal="center" vertical="center" wrapText="1"/>
      <protection/>
    </xf>
    <xf numFmtId="177" fontId="66" fillId="26" borderId="10" xfId="0" applyNumberFormat="1" applyFont="1" applyFill="1" applyBorder="1" applyAlignment="1" applyProtection="1">
      <alignment horizontal="center" vertical="center" wrapText="1"/>
      <protection/>
    </xf>
    <xf numFmtId="177" fontId="66" fillId="26" borderId="10" xfId="0" applyNumberFormat="1" applyFont="1" applyFill="1" applyBorder="1" applyAlignment="1">
      <alignment horizontal="center" vertical="center" wrapText="1"/>
    </xf>
    <xf numFmtId="177" fontId="66" fillId="26" borderId="10" xfId="0" applyNumberFormat="1" applyFont="1" applyFill="1" applyBorder="1" applyAlignment="1">
      <alignment horizontal="center" vertical="center"/>
    </xf>
    <xf numFmtId="177" fontId="72" fillId="26" borderId="10" xfId="0" applyNumberFormat="1" applyFont="1" applyFill="1" applyBorder="1" applyAlignment="1">
      <alignment horizontal="center" vertical="center"/>
    </xf>
    <xf numFmtId="177" fontId="66" fillId="26" borderId="10" xfId="0" applyNumberFormat="1" applyFont="1" applyFill="1" applyBorder="1" applyAlignment="1">
      <alignment horizontal="left" vertical="center" shrinkToFit="1"/>
    </xf>
    <xf numFmtId="177" fontId="73" fillId="26" borderId="10" xfId="0" applyNumberFormat="1" applyFont="1" applyFill="1" applyBorder="1" applyAlignment="1">
      <alignment horizontal="center" vertical="center"/>
    </xf>
    <xf numFmtId="177" fontId="73" fillId="26" borderId="17" xfId="0" applyNumberFormat="1" applyFont="1" applyFill="1" applyBorder="1" applyAlignment="1">
      <alignment horizontal="center" vertical="center"/>
    </xf>
    <xf numFmtId="177" fontId="65" fillId="26" borderId="10" xfId="0" applyNumberFormat="1" applyFont="1" applyFill="1" applyBorder="1" applyAlignment="1">
      <alignment vertical="center"/>
    </xf>
    <xf numFmtId="177" fontId="65" fillId="26" borderId="0" xfId="0" applyNumberFormat="1" applyFont="1" applyFill="1" applyAlignment="1">
      <alignment horizontal="center" vertical="center"/>
    </xf>
    <xf numFmtId="177" fontId="65" fillId="26" borderId="0" xfId="0" applyNumberFormat="1" applyFont="1" applyFill="1" applyAlignment="1">
      <alignment horizontal="center" vertical="center"/>
    </xf>
    <xf numFmtId="177" fontId="74" fillId="26" borderId="10" xfId="0" applyNumberFormat="1" applyFont="1" applyFill="1" applyBorder="1" applyAlignment="1">
      <alignment vertical="center"/>
    </xf>
    <xf numFmtId="177" fontId="65" fillId="26" borderId="0" xfId="0" applyNumberFormat="1" applyFont="1" applyFill="1" applyBorder="1" applyAlignment="1">
      <alignment horizontal="center" vertical="center"/>
    </xf>
    <xf numFmtId="177" fontId="65" fillId="26" borderId="0" xfId="0" applyNumberFormat="1" applyFont="1" applyFill="1" applyBorder="1" applyAlignment="1">
      <alignment horizontal="center" vertical="center"/>
    </xf>
    <xf numFmtId="177" fontId="65" fillId="26" borderId="0" xfId="0" applyNumberFormat="1" applyFont="1" applyFill="1" applyAlignment="1">
      <alignment/>
    </xf>
    <xf numFmtId="177" fontId="66" fillId="26" borderId="10" xfId="0" applyNumberFormat="1" applyFont="1" applyFill="1" applyBorder="1" applyAlignment="1" applyProtection="1">
      <alignment horizontal="center" vertical="center" wrapText="1"/>
      <protection/>
    </xf>
    <xf numFmtId="177" fontId="72" fillId="26" borderId="10" xfId="0" applyNumberFormat="1" applyFont="1" applyFill="1" applyBorder="1" applyAlignment="1">
      <alignment vertical="center" shrinkToFit="1"/>
    </xf>
    <xf numFmtId="177" fontId="65" fillId="26" borderId="0" xfId="0" applyNumberFormat="1" applyFont="1" applyFill="1" applyAlignment="1">
      <alignment vertical="center"/>
    </xf>
    <xf numFmtId="177" fontId="65" fillId="26" borderId="0" xfId="0" applyNumberFormat="1" applyFont="1" applyFill="1" applyBorder="1" applyAlignment="1">
      <alignment vertical="center"/>
    </xf>
    <xf numFmtId="177" fontId="70" fillId="26" borderId="0" xfId="0" applyNumberFormat="1" applyFont="1" applyFill="1" applyAlignment="1">
      <alignment/>
    </xf>
    <xf numFmtId="177" fontId="65" fillId="26" borderId="0" xfId="0" applyNumberFormat="1" applyFont="1" applyFill="1" applyBorder="1" applyAlignment="1">
      <alignment horizontal="right"/>
    </xf>
    <xf numFmtId="0" fontId="4" fillId="0" borderId="0" xfId="0" applyFont="1" applyAlignment="1">
      <alignment horizontal="center" vertical="center" wrapText="1"/>
    </xf>
    <xf numFmtId="0" fontId="21" fillId="0" borderId="0" xfId="0" applyFont="1" applyFill="1" applyAlignment="1">
      <alignment vertical="center"/>
    </xf>
    <xf numFmtId="179" fontId="22" fillId="0" borderId="0" xfId="88" applyNumberFormat="1" applyFont="1" applyFill="1" applyBorder="1" applyAlignment="1">
      <alignment horizontal="center" vertical="center"/>
      <protection/>
    </xf>
    <xf numFmtId="0" fontId="5" fillId="0" borderId="0" xfId="0" applyFont="1" applyAlignment="1">
      <alignment/>
    </xf>
    <xf numFmtId="179" fontId="8" fillId="0" borderId="0" xfId="88" applyNumberFormat="1" applyFont="1" applyFill="1" applyBorder="1" applyAlignment="1">
      <alignment horizontal="right"/>
      <protection/>
    </xf>
    <xf numFmtId="0" fontId="23" fillId="25" borderId="18" xfId="88" applyFont="1" applyFill="1" applyBorder="1" applyAlignment="1">
      <alignment horizontal="center" vertical="center" wrapText="1" shrinkToFit="1"/>
      <protection/>
    </xf>
    <xf numFmtId="179" fontId="23" fillId="25" borderId="10" xfId="88" applyNumberFormat="1" applyFont="1" applyFill="1" applyBorder="1" applyAlignment="1">
      <alignment horizontal="center" vertical="center" wrapText="1" shrinkToFit="1"/>
      <protection/>
    </xf>
    <xf numFmtId="0" fontId="23" fillId="25" borderId="10" xfId="88" applyFont="1" applyFill="1" applyBorder="1" applyAlignment="1">
      <alignment horizontal="left" vertical="center" shrinkToFit="1"/>
      <protection/>
    </xf>
    <xf numFmtId="177" fontId="0" fillId="0" borderId="10" xfId="0" applyNumberFormat="1" applyFill="1" applyBorder="1" applyAlignment="1">
      <alignment vertical="center"/>
    </xf>
    <xf numFmtId="177" fontId="0" fillId="0" borderId="10" xfId="0" applyNumberFormat="1" applyBorder="1" applyAlignment="1">
      <alignment/>
    </xf>
    <xf numFmtId="0" fontId="24" fillId="25" borderId="10" xfId="88" applyNumberFormat="1" applyFont="1" applyFill="1" applyBorder="1" applyAlignment="1">
      <alignment horizontal="left" vertical="center"/>
      <protection/>
    </xf>
    <xf numFmtId="0" fontId="0" fillId="0" borderId="0" xfId="0" applyBorder="1" applyAlignment="1">
      <alignment/>
    </xf>
    <xf numFmtId="177" fontId="5" fillId="25" borderId="0" xfId="89" applyNumberFormat="1" applyFont="1" applyFill="1" applyBorder="1" applyAlignment="1">
      <alignment/>
      <protection/>
    </xf>
    <xf numFmtId="0" fontId="23" fillId="25" borderId="10" xfId="88" applyFont="1" applyFill="1" applyBorder="1" applyAlignment="1">
      <alignment vertical="center"/>
      <protection/>
    </xf>
    <xf numFmtId="0" fontId="75" fillId="0" borderId="10" xfId="88" applyFont="1" applyFill="1" applyBorder="1" applyAlignment="1">
      <alignment horizontal="center" vertical="center" wrapText="1"/>
      <protection/>
    </xf>
    <xf numFmtId="179" fontId="25" fillId="0" borderId="10" xfId="88" applyNumberFormat="1" applyFont="1" applyFill="1" applyBorder="1" applyAlignment="1">
      <alignment horizontal="right" vertical="center" wrapText="1"/>
      <protection/>
    </xf>
    <xf numFmtId="0" fontId="6" fillId="0" borderId="0" xfId="0" applyFont="1" applyFill="1" applyAlignment="1">
      <alignment horizontal="center" vertical="center" wrapText="1"/>
    </xf>
    <xf numFmtId="176" fontId="68" fillId="26" borderId="0" xfId="0" applyNumberFormat="1" applyFont="1" applyFill="1" applyAlignment="1">
      <alignment vertical="center"/>
    </xf>
    <xf numFmtId="176" fontId="69" fillId="26" borderId="0" xfId="0" applyNumberFormat="1" applyFont="1" applyFill="1" applyAlignment="1">
      <alignment horizontal="center" vertical="center"/>
    </xf>
    <xf numFmtId="177" fontId="65" fillId="26" borderId="0" xfId="0" applyNumberFormat="1" applyFont="1" applyFill="1" applyBorder="1" applyAlignment="1">
      <alignment horizontal="center" vertical="center"/>
    </xf>
    <xf numFmtId="177" fontId="65" fillId="26" borderId="0" xfId="0" applyNumberFormat="1" applyFont="1" applyFill="1" applyBorder="1" applyAlignment="1">
      <alignment horizontal="center"/>
    </xf>
    <xf numFmtId="177" fontId="66" fillId="26" borderId="12" xfId="0" applyNumberFormat="1" applyFont="1" applyFill="1" applyBorder="1" applyAlignment="1">
      <alignment horizontal="center" vertical="center" wrapText="1"/>
    </xf>
    <xf numFmtId="177" fontId="66" fillId="26" borderId="19" xfId="0" applyNumberFormat="1" applyFont="1" applyFill="1" applyBorder="1" applyAlignment="1">
      <alignment horizontal="center" vertical="center" wrapText="1"/>
    </xf>
    <xf numFmtId="177" fontId="66" fillId="26" borderId="14" xfId="0" applyNumberFormat="1" applyFont="1" applyFill="1" applyBorder="1" applyAlignment="1">
      <alignment horizontal="center" vertical="center" wrapText="1"/>
    </xf>
    <xf numFmtId="177" fontId="66" fillId="26" borderId="12" xfId="0" applyNumberFormat="1" applyFont="1" applyFill="1" applyBorder="1" applyAlignment="1" applyProtection="1">
      <alignment horizontal="center" vertical="center" wrapText="1"/>
      <protection/>
    </xf>
    <xf numFmtId="177" fontId="66" fillId="26" borderId="19" xfId="0" applyNumberFormat="1" applyFont="1" applyFill="1" applyBorder="1" applyAlignment="1" applyProtection="1">
      <alignment horizontal="center" vertical="center" wrapText="1"/>
      <protection/>
    </xf>
    <xf numFmtId="177" fontId="66" fillId="26" borderId="14" xfId="0" applyNumberFormat="1" applyFont="1" applyFill="1" applyBorder="1" applyAlignment="1" applyProtection="1">
      <alignment horizontal="center" vertical="center" wrapText="1"/>
      <protection/>
    </xf>
    <xf numFmtId="177" fontId="72" fillId="26" borderId="0" xfId="0" applyNumberFormat="1" applyFont="1" applyFill="1" applyBorder="1" applyAlignment="1">
      <alignment horizontal="center" vertical="center"/>
    </xf>
    <xf numFmtId="177" fontId="65" fillId="26" borderId="0" xfId="0" applyNumberFormat="1" applyFont="1" applyFill="1" applyBorder="1" applyAlignment="1">
      <alignment vertical="center"/>
    </xf>
    <xf numFmtId="177" fontId="76" fillId="26" borderId="12" xfId="0" applyNumberFormat="1" applyFont="1" applyFill="1" applyBorder="1" applyAlignment="1" applyProtection="1">
      <alignment horizontal="center" vertical="center" wrapText="1"/>
      <protection/>
    </xf>
    <xf numFmtId="177" fontId="76" fillId="26" borderId="14" xfId="0" applyNumberFormat="1" applyFont="1" applyFill="1" applyBorder="1" applyAlignment="1" applyProtection="1">
      <alignment horizontal="center" vertical="center" wrapText="1"/>
      <protection/>
    </xf>
    <xf numFmtId="177" fontId="76" fillId="26" borderId="10" xfId="0" applyNumberFormat="1" applyFont="1" applyFill="1" applyBorder="1" applyAlignment="1" applyProtection="1">
      <alignment horizontal="center" vertical="center" wrapText="1"/>
      <protection/>
    </xf>
    <xf numFmtId="177" fontId="65" fillId="26" borderId="0" xfId="0" applyNumberFormat="1" applyFont="1" applyFill="1" applyBorder="1" applyAlignment="1">
      <alignment vertical="center"/>
    </xf>
    <xf numFmtId="177" fontId="65" fillId="26" borderId="10" xfId="0" applyNumberFormat="1" applyFont="1" applyFill="1" applyBorder="1" applyAlignment="1" applyProtection="1">
      <alignment horizontal="right" vertical="center" wrapText="1"/>
      <protection/>
    </xf>
    <xf numFmtId="177" fontId="72" fillId="26" borderId="10" xfId="0" applyNumberFormat="1" applyFont="1" applyFill="1" applyBorder="1" applyAlignment="1" applyProtection="1">
      <alignment horizontal="center" vertical="center" wrapText="1"/>
      <protection/>
    </xf>
    <xf numFmtId="177" fontId="70" fillId="26" borderId="10" xfId="0" applyNumberFormat="1" applyFont="1" applyFill="1" applyBorder="1" applyAlignment="1">
      <alignment/>
    </xf>
    <xf numFmtId="0" fontId="69" fillId="26" borderId="0" xfId="0" applyFont="1" applyFill="1" applyAlignment="1">
      <alignment wrapText="1"/>
    </xf>
    <xf numFmtId="0" fontId="69" fillId="26" borderId="0" xfId="0" applyFont="1" applyFill="1" applyAlignment="1">
      <alignment/>
    </xf>
    <xf numFmtId="0" fontId="69" fillId="26" borderId="0" xfId="0" applyFont="1" applyFill="1" applyAlignment="1">
      <alignment/>
    </xf>
    <xf numFmtId="0" fontId="69" fillId="26" borderId="0" xfId="81" applyFont="1" applyFill="1">
      <alignment/>
      <protection/>
    </xf>
    <xf numFmtId="177" fontId="69" fillId="26" borderId="0" xfId="0" applyNumberFormat="1" applyFont="1" applyFill="1" applyAlignment="1">
      <alignment/>
    </xf>
    <xf numFmtId="0" fontId="77" fillId="26" borderId="0" xfId="87" applyNumberFormat="1" applyFont="1" applyFill="1" applyAlignment="1" applyProtection="1">
      <alignment horizontal="center" vertical="center"/>
      <protection/>
    </xf>
    <xf numFmtId="177" fontId="77" fillId="26" borderId="0" xfId="87" applyNumberFormat="1" applyFont="1" applyFill="1" applyAlignment="1" applyProtection="1">
      <alignment horizontal="center" vertical="center"/>
      <protection/>
    </xf>
    <xf numFmtId="0" fontId="63" fillId="26" borderId="20" xfId="87" applyNumberFormat="1" applyFont="1" applyFill="1" applyBorder="1" applyAlignment="1" applyProtection="1">
      <alignment vertical="center"/>
      <protection/>
    </xf>
    <xf numFmtId="177" fontId="63" fillId="26" borderId="20" xfId="87" applyNumberFormat="1" applyFont="1" applyFill="1" applyBorder="1" applyAlignment="1" applyProtection="1">
      <alignment horizontal="right" vertical="center" wrapText="1"/>
      <protection/>
    </xf>
    <xf numFmtId="0" fontId="78" fillId="26" borderId="10" xfId="87" applyNumberFormat="1" applyFont="1" applyFill="1" applyBorder="1" applyAlignment="1" applyProtection="1">
      <alignment horizontal="center" vertical="center" wrapText="1"/>
      <protection/>
    </xf>
    <xf numFmtId="177" fontId="78" fillId="26" borderId="10" xfId="87" applyNumberFormat="1" applyFont="1" applyFill="1" applyBorder="1" applyAlignment="1" applyProtection="1">
      <alignment horizontal="center" vertical="center" wrapText="1"/>
      <protection/>
    </xf>
    <xf numFmtId="0" fontId="79" fillId="26" borderId="10" xfId="87" applyNumberFormat="1" applyFont="1" applyFill="1" applyBorder="1" applyAlignment="1" applyProtection="1">
      <alignment horizontal="left" vertical="center"/>
      <protection/>
    </xf>
    <xf numFmtId="177" fontId="69" fillId="26" borderId="10" xfId="0" applyNumberFormat="1" applyFont="1" applyFill="1" applyBorder="1" applyAlignment="1">
      <alignment/>
    </xf>
    <xf numFmtId="0" fontId="80" fillId="26" borderId="10" xfId="87" applyNumberFormat="1" applyFont="1" applyFill="1" applyBorder="1" applyAlignment="1" applyProtection="1">
      <alignment horizontal="left" vertical="center"/>
      <protection/>
    </xf>
    <xf numFmtId="0" fontId="65" fillId="25" borderId="10" xfId="31" applyNumberFormat="1" applyFont="1" applyFill="1" applyBorder="1" applyAlignment="1">
      <alignment vertical="center" wrapText="1"/>
      <protection/>
    </xf>
    <xf numFmtId="0" fontId="80" fillId="26" borderId="10" xfId="87" applyNumberFormat="1" applyFont="1" applyFill="1" applyBorder="1" applyAlignment="1" applyProtection="1">
      <alignment horizontal="center" vertical="center"/>
      <protection/>
    </xf>
    <xf numFmtId="0" fontId="80" fillId="26" borderId="10" xfId="87" applyNumberFormat="1" applyFont="1" applyFill="1" applyBorder="1" applyAlignment="1" applyProtection="1">
      <alignment vertical="center"/>
      <protection/>
    </xf>
    <xf numFmtId="0" fontId="65" fillId="26" borderId="10" xfId="31" applyNumberFormat="1" applyFont="1" applyFill="1" applyBorder="1" applyAlignment="1">
      <alignment vertical="center" wrapText="1"/>
      <protection/>
    </xf>
    <xf numFmtId="0" fontId="72" fillId="25" borderId="10" xfId="31" applyNumberFormat="1" applyFont="1" applyFill="1" applyBorder="1" applyAlignment="1">
      <alignment vertical="center" wrapText="1"/>
      <protection/>
    </xf>
    <xf numFmtId="0" fontId="72" fillId="26" borderId="10" xfId="31" applyNumberFormat="1" applyFont="1" applyFill="1" applyBorder="1" applyAlignment="1">
      <alignment vertical="center" wrapText="1"/>
      <protection/>
    </xf>
    <xf numFmtId="0" fontId="72" fillId="26" borderId="10" xfId="31" applyNumberFormat="1" applyFont="1" applyFill="1" applyBorder="1" applyAlignment="1">
      <alignment horizontal="left" vertical="center" wrapText="1"/>
      <protection/>
    </xf>
    <xf numFmtId="177" fontId="69" fillId="26" borderId="10" xfId="0" applyNumberFormat="1" applyFont="1" applyFill="1" applyBorder="1" applyAlignment="1">
      <alignment/>
    </xf>
    <xf numFmtId="177" fontId="69" fillId="26" borderId="10" xfId="0" applyNumberFormat="1" applyFont="1" applyFill="1" applyBorder="1" applyAlignment="1">
      <alignment/>
    </xf>
    <xf numFmtId="0" fontId="79" fillId="26" borderId="10" xfId="81" applyFont="1" applyFill="1" applyBorder="1" applyAlignment="1">
      <alignment horizontal="center" vertical="center"/>
      <protection/>
    </xf>
    <xf numFmtId="177" fontId="0" fillId="0" borderId="0" xfId="0" applyNumberFormat="1" applyAlignment="1">
      <alignment/>
    </xf>
    <xf numFmtId="0" fontId="1" fillId="25" borderId="0" xfId="76" applyNumberFormat="1" applyFont="1" applyFill="1" applyAlignment="1" applyProtection="1">
      <alignment horizontal="center" vertical="center"/>
      <protection/>
    </xf>
    <xf numFmtId="177" fontId="1" fillId="25" borderId="0" xfId="76" applyNumberFormat="1" applyFont="1" applyFill="1" applyAlignment="1" applyProtection="1">
      <alignment horizontal="center" vertical="center"/>
      <protection/>
    </xf>
    <xf numFmtId="0" fontId="5" fillId="0" borderId="16" xfId="76" applyNumberFormat="1" applyFont="1" applyFill="1" applyBorder="1" applyAlignment="1" applyProtection="1">
      <alignment vertical="center"/>
      <protection/>
    </xf>
    <xf numFmtId="177" fontId="5" fillId="0" borderId="16" xfId="76" applyNumberFormat="1" applyFont="1" applyFill="1" applyBorder="1" applyAlignment="1" applyProtection="1">
      <alignment horizontal="right" vertical="center"/>
      <protection/>
    </xf>
    <xf numFmtId="177" fontId="6" fillId="0" borderId="10" xfId="81" applyNumberFormat="1" applyFont="1" applyFill="1" applyBorder="1" applyAlignment="1" applyProtection="1">
      <alignment horizontal="center" vertical="center"/>
      <protection/>
    </xf>
    <xf numFmtId="0" fontId="5" fillId="0" borderId="10" xfId="81" applyNumberFormat="1" applyFont="1" applyFill="1" applyBorder="1" applyAlignment="1" applyProtection="1">
      <alignment vertical="center"/>
      <protection/>
    </xf>
    <xf numFmtId="177" fontId="5" fillId="0" borderId="10" xfId="81"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protection/>
    </xf>
    <xf numFmtId="3" fontId="5" fillId="25" borderId="10" xfId="81" applyNumberFormat="1" applyFont="1" applyFill="1" applyBorder="1" applyAlignment="1" applyProtection="1">
      <alignment horizontal="left" vertical="center"/>
      <protection/>
    </xf>
    <xf numFmtId="177" fontId="5" fillId="26" borderId="10" xfId="81" applyNumberFormat="1" applyFont="1" applyFill="1" applyBorder="1">
      <alignment/>
      <protection/>
    </xf>
    <xf numFmtId="3" fontId="6" fillId="25" borderId="10" xfId="81" applyNumberFormat="1" applyFont="1" applyFill="1" applyBorder="1" applyAlignment="1" applyProtection="1">
      <alignment horizontal="center" vertical="center"/>
      <protection/>
    </xf>
    <xf numFmtId="177" fontId="0" fillId="0" borderId="10" xfId="0" applyNumberFormat="1" applyBorder="1" applyAlignment="1">
      <alignment/>
    </xf>
    <xf numFmtId="0" fontId="4" fillId="0" borderId="0" xfId="0" applyFont="1" applyAlignment="1">
      <alignment/>
    </xf>
    <xf numFmtId="177" fontId="0" fillId="0" borderId="0" xfId="81" applyNumberFormat="1" applyFont="1" applyFill="1">
      <alignment/>
      <protection/>
    </xf>
    <xf numFmtId="0" fontId="1" fillId="0" borderId="0" xfId="81" applyFont="1" applyAlignment="1">
      <alignment horizontal="center"/>
      <protection/>
    </xf>
    <xf numFmtId="177" fontId="1" fillId="0" borderId="0" xfId="81" applyNumberFormat="1" applyFont="1" applyAlignment="1">
      <alignment horizontal="center"/>
      <protection/>
    </xf>
    <xf numFmtId="0" fontId="5" fillId="0" borderId="0" xfId="81" applyFont="1" applyFill="1" applyAlignment="1">
      <alignment wrapText="1"/>
      <protection/>
    </xf>
    <xf numFmtId="0" fontId="5" fillId="0" borderId="0" xfId="81" applyFont="1" applyFill="1" applyAlignment="1">
      <alignment/>
      <protection/>
    </xf>
    <xf numFmtId="177" fontId="5" fillId="0" borderId="0" xfId="81" applyNumberFormat="1" applyFont="1" applyFill="1" applyAlignment="1">
      <alignment/>
      <protection/>
    </xf>
    <xf numFmtId="0" fontId="5" fillId="0" borderId="0" xfId="81" applyFont="1" applyFill="1" applyAlignment="1">
      <alignment horizontal="right"/>
      <protection/>
    </xf>
    <xf numFmtId="3" fontId="9" fillId="0" borderId="10" xfId="81" applyNumberFormat="1" applyFont="1" applyFill="1" applyBorder="1" applyAlignment="1">
      <alignment horizontal="center" wrapText="1"/>
      <protection/>
    </xf>
    <xf numFmtId="0" fontId="9" fillId="0" borderId="10" xfId="81" applyFont="1" applyFill="1" applyBorder="1" applyAlignment="1">
      <alignment horizontal="center" wrapText="1"/>
      <protection/>
    </xf>
    <xf numFmtId="177" fontId="9" fillId="0" borderId="10" xfId="81" applyNumberFormat="1" applyFont="1" applyFill="1" applyBorder="1" applyAlignment="1">
      <alignment horizontal="center" wrapText="1"/>
      <protection/>
    </xf>
    <xf numFmtId="0" fontId="5" fillId="26" borderId="21" xfId="81" applyNumberFormat="1" applyFont="1" applyFill="1" applyBorder="1" applyAlignment="1" applyProtection="1">
      <alignment/>
      <protection/>
    </xf>
    <xf numFmtId="0" fontId="5" fillId="0" borderId="10" xfId="81" applyFont="1" applyFill="1" applyBorder="1" applyAlignment="1">
      <alignment/>
      <protection/>
    </xf>
    <xf numFmtId="177" fontId="81" fillId="0" borderId="10" xfId="0" applyNumberFormat="1" applyFont="1" applyFill="1" applyBorder="1" applyAlignment="1">
      <alignment vertical="center"/>
    </xf>
    <xf numFmtId="178" fontId="5" fillId="0" borderId="10" xfId="81" applyNumberFormat="1" applyFont="1" applyFill="1" applyBorder="1" applyAlignment="1">
      <alignment/>
      <protection/>
    </xf>
    <xf numFmtId="0" fontId="5" fillId="26" borderId="21" xfId="81" applyNumberFormat="1" applyFont="1" applyFill="1" applyBorder="1" applyAlignment="1" applyProtection="1">
      <alignment horizontal="left"/>
      <protection/>
    </xf>
    <xf numFmtId="0" fontId="5" fillId="25" borderId="21" xfId="81" applyNumberFormat="1" applyFont="1" applyFill="1" applyBorder="1" applyAlignment="1" applyProtection="1">
      <alignment/>
      <protection/>
    </xf>
    <xf numFmtId="0" fontId="5" fillId="25" borderId="10" xfId="81" applyNumberFormat="1" applyFont="1" applyFill="1" applyBorder="1" applyAlignment="1" applyProtection="1">
      <alignment/>
      <protection/>
    </xf>
    <xf numFmtId="177" fontId="81" fillId="26" borderId="10" xfId="0" applyNumberFormat="1" applyFont="1" applyFill="1" applyBorder="1" applyAlignment="1">
      <alignment vertical="center"/>
    </xf>
    <xf numFmtId="0" fontId="5" fillId="0" borderId="10" xfId="81" applyFont="1" applyBorder="1" applyAlignment="1">
      <alignment/>
      <protection/>
    </xf>
    <xf numFmtId="0" fontId="5" fillId="25" borderId="21" xfId="81" applyNumberFormat="1" applyFont="1" applyFill="1" applyBorder="1" applyAlignment="1" applyProtection="1">
      <alignment/>
      <protection/>
    </xf>
    <xf numFmtId="0" fontId="6" fillId="0" borderId="10" xfId="81" applyFont="1" applyFill="1" applyBorder="1">
      <alignment/>
      <protection/>
    </xf>
    <xf numFmtId="177" fontId="82" fillId="0" borderId="10" xfId="0" applyNumberFormat="1" applyFont="1" applyFill="1" applyBorder="1" applyAlignment="1">
      <alignment vertical="center"/>
    </xf>
    <xf numFmtId="176" fontId="82" fillId="0" borderId="10" xfId="0" applyNumberFormat="1" applyFont="1" applyFill="1" applyBorder="1" applyAlignment="1">
      <alignment vertical="center"/>
    </xf>
    <xf numFmtId="3" fontId="6" fillId="25" borderId="10" xfId="81" applyNumberFormat="1" applyFont="1" applyFill="1" applyBorder="1" applyAlignment="1" applyProtection="1">
      <alignment horizontal="left" vertical="center"/>
      <protection/>
    </xf>
    <xf numFmtId="0" fontId="6" fillId="25" borderId="10" xfId="81" applyFont="1" applyFill="1" applyBorder="1">
      <alignment/>
      <protection/>
    </xf>
    <xf numFmtId="177" fontId="6" fillId="25" borderId="10" xfId="81" applyNumberFormat="1" applyFont="1" applyFill="1" applyBorder="1">
      <alignment/>
      <protection/>
    </xf>
    <xf numFmtId="1" fontId="6" fillId="25" borderId="10" xfId="81" applyNumberFormat="1" applyFont="1" applyFill="1" applyBorder="1" applyAlignment="1">
      <alignment horizontal="center" vertical="center"/>
      <protection/>
    </xf>
    <xf numFmtId="178" fontId="6" fillId="0" borderId="10" xfId="81" applyNumberFormat="1" applyFont="1" applyFill="1" applyBorder="1">
      <alignment/>
      <protection/>
    </xf>
    <xf numFmtId="1" fontId="30" fillId="0" borderId="0" xfId="81" applyNumberFormat="1" applyFont="1" applyFill="1" applyBorder="1" applyAlignment="1">
      <alignment horizontal="center"/>
      <protection/>
    </xf>
    <xf numFmtId="0" fontId="5" fillId="0" borderId="0" xfId="81" applyFont="1" applyFill="1" applyBorder="1">
      <alignment/>
      <protection/>
    </xf>
    <xf numFmtId="177" fontId="5" fillId="0" borderId="0" xfId="81" applyNumberFormat="1" applyFont="1" applyFill="1" applyBorder="1">
      <alignment/>
      <protection/>
    </xf>
    <xf numFmtId="178" fontId="5" fillId="0" borderId="0" xfId="81" applyNumberFormat="1" applyFont="1" applyFill="1" applyBorder="1">
      <alignment/>
      <protection/>
    </xf>
    <xf numFmtId="0" fontId="0" fillId="0" borderId="0" xfId="81" applyFont="1" applyFill="1" applyAlignment="1">
      <alignment horizontal="left" wrapText="1"/>
      <protection/>
    </xf>
    <xf numFmtId="177" fontId="0" fillId="0" borderId="0" xfId="81" applyNumberFormat="1" applyFont="1" applyFill="1" applyAlignment="1">
      <alignment horizontal="left" wrapText="1"/>
      <protection/>
    </xf>
    <xf numFmtId="0" fontId="0" fillId="0" borderId="0" xfId="81" applyFont="1" applyFill="1" applyAlignment="1">
      <alignment horizontal="left"/>
      <protection/>
    </xf>
    <xf numFmtId="177" fontId="0" fillId="0" borderId="0" xfId="81" applyNumberFormat="1" applyFont="1" applyFill="1" applyAlignment="1">
      <alignment horizontal="left"/>
      <protection/>
    </xf>
    <xf numFmtId="3" fontId="5" fillId="0" borderId="0" xfId="81" applyNumberFormat="1" applyFont="1" applyAlignment="1">
      <alignment horizontal="centerContinuous" vertical="center"/>
      <protection/>
    </xf>
    <xf numFmtId="3" fontId="9" fillId="0" borderId="10" xfId="81" applyNumberFormat="1" applyFont="1" applyBorder="1" applyAlignment="1">
      <alignment horizontal="center" vertical="center" wrapText="1"/>
      <protection/>
    </xf>
    <xf numFmtId="0" fontId="9" fillId="26" borderId="10" xfId="81" applyFont="1" applyFill="1" applyBorder="1" applyAlignment="1">
      <alignment horizontal="center" vertical="center" wrapText="1"/>
      <protection/>
    </xf>
    <xf numFmtId="0" fontId="9" fillId="0" borderId="10" xfId="81" applyFont="1" applyFill="1" applyBorder="1" applyAlignment="1">
      <alignment horizontal="center" vertical="center" wrapText="1"/>
      <protection/>
    </xf>
    <xf numFmtId="3" fontId="5" fillId="0" borderId="10" xfId="81" applyNumberFormat="1" applyFont="1" applyBorder="1" applyAlignment="1">
      <alignment horizontal="left" vertical="center" wrapText="1"/>
      <protection/>
    </xf>
    <xf numFmtId="0" fontId="5" fillId="25" borderId="10" xfId="81" applyFont="1" applyFill="1" applyBorder="1">
      <alignment/>
      <protection/>
    </xf>
    <xf numFmtId="0" fontId="5" fillId="0" borderId="10" xfId="81" applyFont="1" applyBorder="1">
      <alignment/>
      <protection/>
    </xf>
    <xf numFmtId="178" fontId="5" fillId="0" borderId="10" xfId="81" applyNumberFormat="1" applyFont="1" applyFill="1" applyBorder="1">
      <alignment/>
      <protection/>
    </xf>
    <xf numFmtId="1" fontId="5" fillId="0" borderId="10" xfId="81" applyNumberFormat="1" applyFont="1" applyBorder="1" applyAlignment="1">
      <alignment horizontal="left" indent="2"/>
      <protection/>
    </xf>
    <xf numFmtId="0" fontId="5" fillId="0" borderId="10" xfId="81" applyFont="1" applyBorder="1" applyAlignment="1">
      <alignment horizontal="left" indent="4"/>
      <protection/>
    </xf>
    <xf numFmtId="0" fontId="5" fillId="0" borderId="10" xfId="81" applyFont="1" applyBorder="1" applyAlignment="1">
      <alignment horizontal="left"/>
      <protection/>
    </xf>
    <xf numFmtId="0" fontId="63" fillId="25" borderId="10" xfId="81" applyFont="1" applyFill="1" applyBorder="1">
      <alignment/>
      <protection/>
    </xf>
    <xf numFmtId="1" fontId="5" fillId="0" borderId="10" xfId="81" applyNumberFormat="1" applyFont="1" applyBorder="1">
      <alignment/>
      <protection/>
    </xf>
    <xf numFmtId="0" fontId="63" fillId="25" borderId="10" xfId="47" applyFont="1" applyFill="1" applyBorder="1">
      <alignment/>
      <protection/>
    </xf>
    <xf numFmtId="0" fontId="83" fillId="25" borderId="10" xfId="47" applyFont="1" applyFill="1" applyBorder="1">
      <alignment/>
      <protection/>
    </xf>
    <xf numFmtId="1" fontId="6" fillId="0" borderId="10" xfId="81" applyNumberFormat="1" applyFont="1" applyBorder="1" applyAlignment="1">
      <alignment horizontal="center"/>
      <protection/>
    </xf>
    <xf numFmtId="0" fontId="84" fillId="25" borderId="10" xfId="81" applyFont="1" applyFill="1" applyBorder="1">
      <alignment/>
      <protection/>
    </xf>
    <xf numFmtId="1" fontId="6" fillId="0" borderId="10" xfId="81" applyNumberFormat="1" applyFont="1" applyBorder="1" applyAlignment="1">
      <alignment/>
      <protection/>
    </xf>
    <xf numFmtId="178" fontId="84" fillId="0" borderId="10" xfId="81" applyNumberFormat="1" applyFont="1" applyFill="1" applyBorder="1">
      <alignment/>
      <protection/>
    </xf>
    <xf numFmtId="1" fontId="5" fillId="0" borderId="10" xfId="81" applyNumberFormat="1" applyFont="1" applyBorder="1" applyAlignment="1">
      <alignment/>
      <protection/>
    </xf>
    <xf numFmtId="178" fontId="63" fillId="0" borderId="10" xfId="81" applyNumberFormat="1" applyFont="1" applyFill="1" applyBorder="1">
      <alignment/>
      <protection/>
    </xf>
    <xf numFmtId="1" fontId="5" fillId="0" borderId="10" xfId="81" applyNumberFormat="1" applyFont="1" applyBorder="1" applyAlignment="1">
      <alignment horizontal="left" indent="1"/>
      <protection/>
    </xf>
    <xf numFmtId="0" fontId="5" fillId="25" borderId="10" xfId="81" applyNumberFormat="1" applyFont="1" applyFill="1" applyBorder="1" applyAlignment="1" applyProtection="1">
      <alignment vertical="center"/>
      <protection/>
    </xf>
    <xf numFmtId="0" fontId="63" fillId="0" borderId="10" xfId="81" applyNumberFormat="1" applyFont="1" applyFill="1" applyBorder="1" applyAlignment="1" applyProtection="1">
      <alignment vertical="center"/>
      <protection/>
    </xf>
    <xf numFmtId="0" fontId="8" fillId="25" borderId="10" xfId="81" applyFont="1" applyFill="1" applyBorder="1">
      <alignment/>
      <protection/>
    </xf>
    <xf numFmtId="0" fontId="85" fillId="25" borderId="10" xfId="81" applyFont="1" applyFill="1" applyBorder="1">
      <alignment/>
      <protection/>
    </xf>
    <xf numFmtId="1" fontId="6" fillId="0" borderId="10" xfId="81" applyNumberFormat="1" applyFont="1" applyFill="1" applyBorder="1" applyAlignment="1">
      <alignment horizontal="center"/>
      <protection/>
    </xf>
    <xf numFmtId="0" fontId="34" fillId="0" borderId="0" xfId="0" applyFont="1" applyAlignment="1">
      <alignment horizontal="left" vertical="top" wrapText="1"/>
    </xf>
    <xf numFmtId="0" fontId="0" fillId="0" borderId="10" xfId="0" applyFont="1" applyBorder="1" applyAlignment="1">
      <alignment/>
    </xf>
    <xf numFmtId="0" fontId="6" fillId="0" borderId="10" xfId="81" applyFont="1" applyBorder="1" applyAlignment="1">
      <alignment vertical="center"/>
      <protection/>
    </xf>
    <xf numFmtId="0" fontId="1" fillId="25" borderId="0" xfId="90" applyNumberFormat="1" applyFont="1" applyFill="1" applyAlignment="1" applyProtection="1">
      <alignment horizontal="center" vertical="center"/>
      <protection/>
    </xf>
    <xf numFmtId="0" fontId="35" fillId="0" borderId="0" xfId="90">
      <alignment vertical="center"/>
      <protection/>
    </xf>
    <xf numFmtId="0" fontId="5" fillId="0" borderId="16" xfId="90" applyNumberFormat="1" applyFont="1" applyFill="1" applyBorder="1" applyAlignment="1" applyProtection="1">
      <alignment vertical="center"/>
      <protection/>
    </xf>
    <xf numFmtId="0" fontId="5" fillId="0" borderId="16" xfId="90" applyNumberFormat="1" applyFont="1" applyFill="1" applyBorder="1" applyAlignment="1" applyProtection="1">
      <alignment horizontal="right" vertical="center"/>
      <protection/>
    </xf>
    <xf numFmtId="0" fontId="6" fillId="0" borderId="10" xfId="77" applyFont="1" applyFill="1" applyBorder="1" applyAlignment="1">
      <alignment horizontal="center" vertical="center"/>
      <protection/>
    </xf>
    <xf numFmtId="3" fontId="0" fillId="27" borderId="10" xfId="0" applyNumberFormat="1" applyFont="1" applyFill="1" applyBorder="1" applyAlignment="1" applyProtection="1">
      <alignment horizontal="right" vertical="center"/>
      <protection/>
    </xf>
    <xf numFmtId="176" fontId="0" fillId="0" borderId="0" xfId="81" applyNumberFormat="1" applyFont="1" applyFill="1">
      <alignment/>
      <protection/>
    </xf>
    <xf numFmtId="0" fontId="1" fillId="0" borderId="0" xfId="81" applyFont="1" applyFill="1" applyAlignment="1">
      <alignment horizontal="center" vertical="center"/>
      <protection/>
    </xf>
    <xf numFmtId="176" fontId="1" fillId="0" borderId="0" xfId="81" applyNumberFormat="1" applyFont="1" applyFill="1" applyAlignment="1">
      <alignment horizontal="center" vertical="center"/>
      <protection/>
    </xf>
    <xf numFmtId="176" fontId="5" fillId="0" borderId="0" xfId="81" applyNumberFormat="1" applyFont="1" applyFill="1" applyAlignment="1">
      <alignment horizontal="center" vertical="center"/>
      <protection/>
    </xf>
    <xf numFmtId="0" fontId="6" fillId="26" borderId="10" xfId="81" applyFont="1" applyFill="1" applyBorder="1" applyAlignment="1">
      <alignment horizontal="center" vertical="center"/>
      <protection/>
    </xf>
    <xf numFmtId="176" fontId="6" fillId="0" borderId="11" xfId="81" applyNumberFormat="1" applyFont="1" applyFill="1" applyBorder="1" applyAlignment="1">
      <alignment horizontal="center" vertical="center" wrapText="1"/>
      <protection/>
    </xf>
    <xf numFmtId="176" fontId="6" fillId="0" borderId="13" xfId="81" applyNumberFormat="1" applyFont="1" applyFill="1" applyBorder="1" applyAlignment="1">
      <alignment horizontal="center" vertical="center" wrapText="1"/>
      <protection/>
    </xf>
    <xf numFmtId="0" fontId="5" fillId="0" borderId="21" xfId="81" applyNumberFormat="1" applyFont="1" applyFill="1" applyBorder="1" applyAlignment="1" applyProtection="1">
      <alignment vertical="center"/>
      <protection/>
    </xf>
    <xf numFmtId="0" fontId="5" fillId="0" borderId="10" xfId="81" applyFont="1" applyFill="1" applyBorder="1">
      <alignment/>
      <protection/>
    </xf>
    <xf numFmtId="176" fontId="5" fillId="0" borderId="10" xfId="81" applyNumberFormat="1" applyFont="1" applyFill="1" applyBorder="1">
      <alignment/>
      <protection/>
    </xf>
    <xf numFmtId="0" fontId="5" fillId="0" borderId="21" xfId="81" applyNumberFormat="1" applyFont="1" applyFill="1" applyBorder="1" applyAlignment="1" applyProtection="1">
      <alignment horizontal="left" vertical="center"/>
      <protection/>
    </xf>
    <xf numFmtId="0" fontId="0" fillId="0" borderId="10" xfId="81" applyFont="1" applyFill="1" applyBorder="1">
      <alignment/>
      <protection/>
    </xf>
    <xf numFmtId="0" fontId="5" fillId="0" borderId="21" xfId="81" applyNumberFormat="1" applyFont="1" applyFill="1" applyBorder="1" applyAlignment="1" applyProtection="1">
      <alignment vertical="center"/>
      <protection/>
    </xf>
    <xf numFmtId="0" fontId="0" fillId="0" borderId="10" xfId="81" applyFont="1" applyFill="1" applyBorder="1">
      <alignment/>
      <protection/>
    </xf>
    <xf numFmtId="3" fontId="6" fillId="0" borderId="10" xfId="81" applyNumberFormat="1" applyFont="1" applyFill="1" applyBorder="1" applyAlignment="1" applyProtection="1">
      <alignment horizontal="center" vertical="center"/>
      <protection/>
    </xf>
    <xf numFmtId="0" fontId="6" fillId="26" borderId="10" xfId="81" applyFont="1" applyFill="1" applyBorder="1">
      <alignment/>
      <protection/>
    </xf>
    <xf numFmtId="0" fontId="4" fillId="0" borderId="0" xfId="81" applyFont="1">
      <alignment/>
      <protection/>
    </xf>
    <xf numFmtId="176" fontId="0" fillId="0" borderId="0" xfId="0" applyNumberFormat="1" applyAlignment="1">
      <alignment/>
    </xf>
    <xf numFmtId="176" fontId="1" fillId="0" borderId="0" xfId="81" applyNumberFormat="1" applyFont="1" applyAlignment="1">
      <alignment horizontal="center" vertical="center"/>
      <protection/>
    </xf>
    <xf numFmtId="176" fontId="5" fillId="0" borderId="0" xfId="81" applyNumberFormat="1" applyFont="1">
      <alignment/>
      <protection/>
    </xf>
    <xf numFmtId="176" fontId="5" fillId="0" borderId="0" xfId="81" applyNumberFormat="1" applyFont="1" applyAlignment="1">
      <alignment horizontal="right"/>
      <protection/>
    </xf>
    <xf numFmtId="3" fontId="6" fillId="0" borderId="10" xfId="81" applyNumberFormat="1" applyFont="1" applyBorder="1" applyAlignment="1">
      <alignment horizontal="center" vertical="center" wrapText="1"/>
      <protection/>
    </xf>
    <xf numFmtId="0" fontId="6" fillId="26" borderId="10" xfId="81" applyFont="1" applyFill="1" applyBorder="1" applyAlignment="1">
      <alignment horizontal="center" vertical="center" wrapText="1"/>
      <protection/>
    </xf>
    <xf numFmtId="176" fontId="6" fillId="0" borderId="12" xfId="81" applyNumberFormat="1" applyFont="1" applyFill="1" applyBorder="1" applyAlignment="1">
      <alignment horizontal="center" vertical="center" wrapText="1"/>
      <protection/>
    </xf>
    <xf numFmtId="176" fontId="6" fillId="0" borderId="10" xfId="81" applyNumberFormat="1" applyFont="1" applyFill="1" applyBorder="1" applyAlignment="1">
      <alignment horizontal="center" vertical="center" wrapText="1"/>
      <protection/>
    </xf>
    <xf numFmtId="0" fontId="36" fillId="0" borderId="0" xfId="81" applyNumberFormat="1" applyFont="1" applyFill="1" applyBorder="1" applyAlignment="1">
      <alignment horizontal="center" wrapText="1"/>
      <protection/>
    </xf>
    <xf numFmtId="0" fontId="36" fillId="0" borderId="0" xfId="81" applyNumberFormat="1" applyFont="1" applyFill="1" applyBorder="1" applyAlignment="1">
      <alignment wrapText="1"/>
      <protection/>
    </xf>
    <xf numFmtId="176" fontId="5" fillId="0" borderId="10" xfId="81" applyNumberFormat="1" applyFont="1" applyBorder="1">
      <alignment/>
      <protection/>
    </xf>
    <xf numFmtId="176" fontId="5" fillId="0" borderId="13" xfId="81" applyNumberFormat="1" applyFont="1" applyBorder="1">
      <alignment/>
      <protection/>
    </xf>
    <xf numFmtId="0" fontId="5" fillId="25" borderId="10" xfId="47" applyFont="1" applyFill="1" applyBorder="1">
      <alignment/>
      <protection/>
    </xf>
    <xf numFmtId="0" fontId="5" fillId="0" borderId="10" xfId="81" applyFont="1" applyBorder="1" applyAlignment="1">
      <alignment horizontal="left" indent="3"/>
      <protection/>
    </xf>
    <xf numFmtId="1" fontId="5" fillId="0" borderId="10" xfId="81" applyNumberFormat="1" applyFont="1" applyBorder="1" applyAlignment="1">
      <alignment/>
      <protection/>
    </xf>
    <xf numFmtId="1" fontId="6" fillId="0" borderId="10" xfId="81" applyNumberFormat="1" applyFont="1" applyBorder="1" applyAlignment="1">
      <alignment horizontal="left" indent="1"/>
      <protection/>
    </xf>
    <xf numFmtId="0" fontId="0" fillId="0" borderId="0" xfId="0" applyAlignment="1">
      <alignment horizontal="center" vertical="center"/>
    </xf>
    <xf numFmtId="0" fontId="0" fillId="0" borderId="0" xfId="0" applyAlignment="1">
      <alignment/>
    </xf>
    <xf numFmtId="0" fontId="37" fillId="0" borderId="10" xfId="81" applyFont="1" applyBorder="1" applyAlignment="1">
      <alignment horizontal="center" vertical="center" wrapText="1"/>
      <protection/>
    </xf>
    <xf numFmtId="0" fontId="37" fillId="0" borderId="0" xfId="81" applyFont="1" applyBorder="1" applyAlignment="1">
      <alignment vertical="center"/>
      <protection/>
    </xf>
    <xf numFmtId="0" fontId="37" fillId="0" borderId="0" xfId="81" applyFont="1" applyBorder="1" applyAlignment="1">
      <alignment/>
      <protection/>
    </xf>
    <xf numFmtId="0" fontId="37" fillId="0" borderId="0" xfId="81" applyFont="1" applyAlignment="1">
      <alignment/>
      <protection/>
    </xf>
    <xf numFmtId="0" fontId="0" fillId="0" borderId="10" xfId="0" applyBorder="1" applyAlignment="1">
      <alignment vertical="center"/>
    </xf>
    <xf numFmtId="0" fontId="0" fillId="0" borderId="10" xfId="0" applyBorder="1" applyAlignment="1">
      <alignment horizontal="center" vertical="center"/>
    </xf>
    <xf numFmtId="0" fontId="38" fillId="0" borderId="10" xfId="81" applyFont="1" applyBorder="1" applyAlignment="1">
      <alignment vertical="center"/>
      <protection/>
    </xf>
    <xf numFmtId="0" fontId="38" fillId="0" borderId="10" xfId="81" applyFont="1" applyBorder="1" applyAlignment="1">
      <alignment horizontal="center" vertical="center"/>
      <protection/>
    </xf>
    <xf numFmtId="0" fontId="38" fillId="0" borderId="0" xfId="81" applyFont="1" applyBorder="1" applyAlignment="1">
      <alignment vertical="center"/>
      <protection/>
    </xf>
    <xf numFmtId="0" fontId="38" fillId="0" borderId="0" xfId="81" applyFont="1" applyAlignment="1">
      <alignment/>
      <protection/>
    </xf>
    <xf numFmtId="0" fontId="21" fillId="0" borderId="10" xfId="81" applyFont="1" applyBorder="1" applyAlignment="1">
      <alignment vertical="center"/>
      <protection/>
    </xf>
    <xf numFmtId="0" fontId="21" fillId="0" borderId="10" xfId="81" applyFont="1" applyBorder="1" applyAlignment="1">
      <alignment horizontal="center" vertical="center"/>
      <protection/>
    </xf>
    <xf numFmtId="0" fontId="21" fillId="0" borderId="0" xfId="81" applyFont="1" applyBorder="1" applyAlignment="1">
      <alignment vertical="center"/>
      <protection/>
    </xf>
    <xf numFmtId="0" fontId="21" fillId="0" borderId="0" xfId="81" applyFont="1" applyAlignment="1">
      <alignment/>
      <protection/>
    </xf>
    <xf numFmtId="0" fontId="21" fillId="0" borderId="10" xfId="81" applyFont="1" applyBorder="1" applyAlignment="1">
      <alignment vertical="center"/>
      <protection/>
    </xf>
    <xf numFmtId="0" fontId="21" fillId="0" borderId="0" xfId="81" applyFont="1" applyAlignment="1">
      <alignment vertical="center"/>
      <protection/>
    </xf>
    <xf numFmtId="0" fontId="21" fillId="28" borderId="10" xfId="81" applyFont="1" applyFill="1" applyBorder="1" applyAlignment="1">
      <alignment vertical="center"/>
      <protection/>
    </xf>
    <xf numFmtId="0" fontId="21" fillId="28" borderId="10" xfId="81" applyFont="1" applyFill="1" applyBorder="1" applyAlignment="1">
      <alignment vertical="center"/>
      <protection/>
    </xf>
    <xf numFmtId="0" fontId="21" fillId="0" borderId="10" xfId="81" applyNumberFormat="1" applyFont="1" applyFill="1" applyBorder="1" applyAlignment="1">
      <alignment vertical="center" wrapText="1"/>
      <protection/>
    </xf>
    <xf numFmtId="0" fontId="21" fillId="0" borderId="0" xfId="81" applyNumberFormat="1" applyFont="1" applyFill="1" applyBorder="1" applyAlignment="1">
      <alignment vertical="center" wrapText="1"/>
      <protection/>
    </xf>
    <xf numFmtId="0" fontId="21" fillId="0" borderId="0" xfId="81" applyNumberFormat="1" applyFont="1" applyFill="1" applyBorder="1" applyAlignment="1">
      <alignment wrapText="1"/>
      <protection/>
    </xf>
    <xf numFmtId="0" fontId="21" fillId="0" borderId="0" xfId="81" applyNumberFormat="1" applyFont="1" applyFill="1" applyAlignment="1">
      <alignment wrapText="1"/>
      <protection/>
    </xf>
    <xf numFmtId="0" fontId="38" fillId="0" borderId="0" xfId="81" applyFont="1" applyBorder="1" applyAlignment="1">
      <alignment/>
      <protection/>
    </xf>
    <xf numFmtId="0" fontId="38" fillId="0" borderId="10" xfId="81" applyFont="1" applyBorder="1" applyAlignment="1">
      <alignment vertical="center"/>
      <protection/>
    </xf>
    <xf numFmtId="0" fontId="38" fillId="0" borderId="0" xfId="81" applyFont="1" applyAlignment="1">
      <alignment vertical="center"/>
      <protection/>
    </xf>
    <xf numFmtId="0" fontId="21" fillId="0" borderId="10" xfId="81" applyFont="1" applyBorder="1" applyAlignment="1">
      <alignment horizontal="center" vertical="center"/>
      <protection/>
    </xf>
    <xf numFmtId="0" fontId="38" fillId="0" borderId="0" xfId="81" applyFont="1">
      <alignment/>
      <protection/>
    </xf>
    <xf numFmtId="0" fontId="39" fillId="0" borderId="0" xfId="81" applyFont="1" applyAlignment="1">
      <alignment horizontal="center" wrapText="1"/>
      <protection/>
    </xf>
    <xf numFmtId="0" fontId="39" fillId="0" borderId="0" xfId="81" applyFont="1" applyAlignment="1">
      <alignment horizontal="center"/>
      <protection/>
    </xf>
    <xf numFmtId="0" fontId="40" fillId="0" borderId="0" xfId="81" applyFont="1" applyAlignment="1">
      <alignment horizontal="center"/>
      <protection/>
    </xf>
    <xf numFmtId="57" fontId="40" fillId="0" borderId="0" xfId="81" applyNumberFormat="1" applyFont="1" applyAlignment="1">
      <alignment horizontal="center"/>
      <protection/>
    </xf>
    <xf numFmtId="49" fontId="0" fillId="0" borderId="0" xfId="81" applyNumberFormat="1" applyFont="1">
      <alignment/>
      <protection/>
    </xf>
    <xf numFmtId="0" fontId="0" fillId="0" borderId="0" xfId="81" applyFont="1" applyProtection="1">
      <alignment/>
      <protection locked="0"/>
    </xf>
    <xf numFmtId="0" fontId="12" fillId="25" borderId="10" xfId="31" applyNumberFormat="1" applyFont="1" applyFill="1" applyBorder="1" applyAlignment="1" quotePrefix="1">
      <alignment vertical="center" wrapText="1"/>
      <protection/>
    </xf>
    <xf numFmtId="0" fontId="19" fillId="25" borderId="10" xfId="31" applyNumberFormat="1" applyFont="1" applyFill="1" applyBorder="1" applyAlignment="1" quotePrefix="1">
      <alignment vertical="center" wrapText="1"/>
      <protection/>
    </xf>
  </cellXfs>
  <cellStyles count="105">
    <cellStyle name="Normal" xfId="0"/>
    <cellStyle name="Currency [0]" xfId="15"/>
    <cellStyle name="Currency" xfId="16"/>
    <cellStyle name="常规 39" xfId="17"/>
    <cellStyle name="20% - 强调文字颜色 3" xfId="18"/>
    <cellStyle name="输入" xfId="19"/>
    <cellStyle name="Comma [0]" xfId="20"/>
    <cellStyle name="40% - 强调文字颜色 3" xfId="21"/>
    <cellStyle name="差" xfId="22"/>
    <cellStyle name="Comma" xfId="23"/>
    <cellStyle name="60% - 强调文字颜色 3" xfId="24"/>
    <cellStyle name="常规 12 2 3" xfId="25"/>
    <cellStyle name="Hyperlink" xfId="26"/>
    <cellStyle name="_ET_STYLE_NoName_00__2016年全区收入" xfId="27"/>
    <cellStyle name="Percent" xfId="28"/>
    <cellStyle name="Followed Hyperlink" xfId="29"/>
    <cellStyle name="注释" xfId="30"/>
    <cellStyle name="常规 6" xfId="31"/>
    <cellStyle name="60% - 强调文字颜色 2" xfId="32"/>
    <cellStyle name="标题 4" xfId="33"/>
    <cellStyle name="警告文本" xfId="34"/>
    <cellStyle name="常规_2016年基金补助情况表" xfId="35"/>
    <cellStyle name="_ET_STYLE_NoName_00_" xfId="36"/>
    <cellStyle name="标题" xfId="37"/>
    <cellStyle name="_ET_STYLE_NoName_00__2016年全区基金收入" xfId="38"/>
    <cellStyle name="解释性文本" xfId="39"/>
    <cellStyle name="_ET_STYLE_NoName_00__Sheet5" xfId="40"/>
    <cellStyle name="标题 1" xfId="41"/>
    <cellStyle name="标题 2" xfId="42"/>
    <cellStyle name="常规_2016年全区基金支出" xfId="43"/>
    <cellStyle name="60% - 强调文字颜色 1" xfId="44"/>
    <cellStyle name="标题 3" xfId="45"/>
    <cellStyle name="输出" xfId="46"/>
    <cellStyle name="常规_2016年全区收入" xfId="47"/>
    <cellStyle name="60% - 强调文字颜色 4" xfId="48"/>
    <cellStyle name="计算" xfId="49"/>
    <cellStyle name="常规 26" xfId="50"/>
    <cellStyle name="检查单元格" xfId="51"/>
    <cellStyle name="20% - 强调文字颜色 6" xfId="52"/>
    <cellStyle name="强调文字颜色 2" xfId="53"/>
    <cellStyle name="链接单元格"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常规 2 2" xfId="69"/>
    <cellStyle name="40% - 强调文字颜色 5" xfId="70"/>
    <cellStyle name="常规_2016年全区一般公共预算支出预算表" xfId="71"/>
    <cellStyle name="60% - 强调文字颜色 5" xfId="72"/>
    <cellStyle name="强调文字颜色 6" xfId="73"/>
    <cellStyle name="常规 2 3" xfId="74"/>
    <cellStyle name="40% - 强调文字颜色 6" xfId="75"/>
    <cellStyle name="常规_2017年上级转移支付预算表" xfId="76"/>
    <cellStyle name="常规 2_2016年上级转移支付情况表" xfId="77"/>
    <cellStyle name="60% - 强调文字颜色 6" xfId="78"/>
    <cellStyle name="_ET_STYLE_NoName_00__2016年全区基金支出" xfId="79"/>
    <cellStyle name="_ET_STYLE_NoName_00__2016年全区支出" xfId="80"/>
    <cellStyle name="3232" xfId="81"/>
    <cellStyle name="常规 2" xfId="82"/>
    <cellStyle name="常规 3" xfId="83"/>
    <cellStyle name="常规 4" xfId="84"/>
    <cellStyle name="常规 5" xfId="85"/>
    <cellStyle name="常规_2016年全区基金收入" xfId="86"/>
    <cellStyle name="常规_2016年全区一般公共预算支出经济分类预算表" xfId="87"/>
    <cellStyle name="常规_2016年全区一般公共预算支出经济分类预算表_1" xfId="88"/>
    <cellStyle name="常规_2016年全区支出" xfId="89"/>
    <cellStyle name="常规_2016年上级转移支付情况表_1" xfId="90"/>
    <cellStyle name="常规_Sheet5" xfId="91"/>
    <cellStyle name="样式 1" xfId="92"/>
    <cellStyle name="常规 11" xfId="93"/>
    <cellStyle name="常规 10" xfId="94"/>
    <cellStyle name="常规 13" xfId="95"/>
    <cellStyle name="常规 14" xfId="96"/>
    <cellStyle name="常规 19" xfId="97"/>
    <cellStyle name="常规 24" xfId="98"/>
    <cellStyle name="常规 17" xfId="99"/>
    <cellStyle name="常规 22" xfId="100"/>
    <cellStyle name="常规 18" xfId="101"/>
    <cellStyle name="常规 23" xfId="102"/>
    <cellStyle name="常规 12" xfId="103"/>
    <cellStyle name="常规 15" xfId="104"/>
    <cellStyle name="常规 20" xfId="105"/>
    <cellStyle name="常规 16" xfId="106"/>
    <cellStyle name="常规 21" xfId="107"/>
    <cellStyle name="常规 38" xfId="108"/>
    <cellStyle name="常规 7" xfId="109"/>
    <cellStyle name="常规 9" xfId="110"/>
    <cellStyle name="常规 40" xfId="111"/>
    <cellStyle name="常规 29" xfId="112"/>
    <cellStyle name="常规 28" xfId="113"/>
    <cellStyle name="常规 27" xfId="114"/>
    <cellStyle name="常规 25" xfId="115"/>
    <cellStyle name="常规 10 2" xfId="116"/>
    <cellStyle name="常规_2016年全区一般公共预算支出预算表 2" xfId="117"/>
    <cellStyle name="常规_2016年全区一般公共预算支出经济分类预算表 2" xfId="11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externalLink" Target="externalLinks/externalLink1.xml" /><Relationship Id="rId5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tencent%20files\844028957\filerecv\&#31185;&#30446;&#34920;\2019&#39044;&#31639;&#20154;&#228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TVOBYNVMRPTJN"/>
      <sheetName val="7.2019年支出功能分类预算表"/>
      <sheetName val="8、2019年政府支出经济分类"/>
      <sheetName val="上级指标分配"/>
      <sheetName val="表7"/>
      <sheetName val="汇总后用的数"/>
    </sheetNames>
    <sheetDataSet>
      <sheetData sheetId="3">
        <row r="14">
          <cell r="B14">
            <v>2483.43</v>
          </cell>
        </row>
        <row r="21">
          <cell r="B21">
            <v>8552</v>
          </cell>
        </row>
        <row r="24">
          <cell r="B24">
            <v>390</v>
          </cell>
        </row>
        <row r="25">
          <cell r="B25">
            <v>446</v>
          </cell>
        </row>
        <row r="27">
          <cell r="B27">
            <v>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42"/>
  <sheetViews>
    <sheetView showZeros="0" defaultGridColor="0" colorId="0" workbookViewId="0" topLeftCell="B1">
      <selection activeCell="F1" sqref="A1:F16384"/>
    </sheetView>
  </sheetViews>
  <sheetFormatPr defaultColWidth="9.00390625" defaultRowHeight="14.25"/>
  <cols>
    <col min="1" max="1" width="19.25390625" style="0" hidden="1" customWidth="1"/>
    <col min="2" max="2" width="6.625" style="0" customWidth="1"/>
    <col min="3" max="3" width="31.875" style="430" hidden="1" customWidth="1"/>
    <col min="4" max="6" width="9.00390625" style="0" hidden="1" customWidth="1"/>
  </cols>
  <sheetData>
    <row r="1" spans="1:3" ht="14.25">
      <c r="A1" s="431"/>
      <c r="B1" s="431"/>
      <c r="C1"/>
    </row>
    <row r="2" spans="1:3" ht="14.25">
      <c r="A2" s="431"/>
      <c r="B2" s="431"/>
      <c r="C2"/>
    </row>
    <row r="3" spans="1:3" ht="14.25">
      <c r="A3" s="431"/>
      <c r="B3" s="431"/>
      <c r="C3"/>
    </row>
    <row r="4" spans="1:3" ht="14.25">
      <c r="A4" s="431"/>
      <c r="B4" s="431"/>
      <c r="C4"/>
    </row>
    <row r="5" spans="1:3" ht="14.25">
      <c r="A5" s="431"/>
      <c r="B5" s="431"/>
      <c r="C5"/>
    </row>
    <row r="6" spans="1:3" ht="14.25">
      <c r="A6" s="431"/>
      <c r="B6" s="431"/>
      <c r="C6"/>
    </row>
    <row r="7" spans="1:3" ht="14.25">
      <c r="A7" s="431"/>
      <c r="B7" s="431"/>
      <c r="C7"/>
    </row>
    <row r="8" spans="1:3" ht="14.25">
      <c r="A8" s="431"/>
      <c r="B8" s="431"/>
      <c r="C8"/>
    </row>
    <row r="9" spans="2:3" ht="14.25">
      <c r="B9" s="431"/>
      <c r="C9"/>
    </row>
    <row r="10" spans="2:3" ht="14.25">
      <c r="B10" s="431"/>
      <c r="C10"/>
    </row>
    <row r="11" spans="2:3" ht="14.25">
      <c r="B11" s="431"/>
      <c r="C11"/>
    </row>
    <row r="12" spans="2:3" ht="14.25">
      <c r="B12" s="431"/>
      <c r="C12"/>
    </row>
    <row r="13" spans="2:3" ht="14.25">
      <c r="B13" s="431"/>
      <c r="C13"/>
    </row>
    <row r="14" spans="2:3" ht="14.25">
      <c r="B14" s="431"/>
      <c r="C14"/>
    </row>
    <row r="15" spans="2:3" ht="14.25">
      <c r="B15" s="431"/>
      <c r="C15"/>
    </row>
    <row r="16" spans="2:3" ht="14.25">
      <c r="B16" s="431"/>
      <c r="C16"/>
    </row>
    <row r="17" spans="2:3" ht="14.25">
      <c r="B17" s="431"/>
      <c r="C17"/>
    </row>
    <row r="18" spans="2:3" ht="14.25">
      <c r="B18" s="431"/>
      <c r="C18"/>
    </row>
    <row r="19" spans="2:3" ht="14.25">
      <c r="B19" s="431"/>
      <c r="C19"/>
    </row>
    <row r="20" spans="2:3" ht="14.25">
      <c r="B20" s="431"/>
      <c r="C20"/>
    </row>
    <row r="21" spans="2:3" ht="14.25">
      <c r="B21" s="431"/>
      <c r="C21"/>
    </row>
    <row r="22" spans="2:3" ht="14.25">
      <c r="B22" s="431"/>
      <c r="C22"/>
    </row>
    <row r="23" spans="2:3" ht="14.25">
      <c r="B23" s="431"/>
      <c r="C23"/>
    </row>
    <row r="24" spans="2:3" ht="14.25">
      <c r="B24" s="431"/>
      <c r="C24"/>
    </row>
    <row r="25" spans="2:3" ht="14.25">
      <c r="B25" s="431"/>
      <c r="C25"/>
    </row>
    <row r="26" spans="2:3" ht="14.25">
      <c r="B26" s="431"/>
      <c r="C26"/>
    </row>
    <row r="27" spans="2:3" ht="14.25">
      <c r="B27" s="431"/>
      <c r="C27"/>
    </row>
    <row r="28" spans="2:3" ht="14.25">
      <c r="B28" s="431"/>
      <c r="C28"/>
    </row>
    <row r="29" spans="2:3" ht="14.25">
      <c r="B29" s="431"/>
      <c r="C29"/>
    </row>
    <row r="30" spans="2:3" ht="14.25">
      <c r="B30" s="431"/>
      <c r="C30"/>
    </row>
    <row r="31" spans="2:3" ht="14.25">
      <c r="B31" s="431"/>
      <c r="C31"/>
    </row>
    <row r="32" spans="2:3" ht="14.25">
      <c r="B32" s="431"/>
      <c r="C32"/>
    </row>
    <row r="33" spans="2:3" ht="14.25">
      <c r="B33" s="431"/>
      <c r="C33"/>
    </row>
    <row r="34" spans="2:3" ht="14.25">
      <c r="B34" s="431"/>
      <c r="C34"/>
    </row>
    <row r="35" spans="2:3" ht="14.25">
      <c r="B35" s="431"/>
      <c r="C35"/>
    </row>
    <row r="36" spans="2:3" ht="14.25">
      <c r="B36" s="431"/>
      <c r="C36"/>
    </row>
    <row r="37" spans="2:3" ht="14.25">
      <c r="B37" s="431"/>
      <c r="C37"/>
    </row>
    <row r="38" spans="2:3" ht="14.25">
      <c r="B38" s="431"/>
      <c r="C38"/>
    </row>
    <row r="39" spans="2:3" ht="14.25">
      <c r="B39" s="431"/>
      <c r="C39"/>
    </row>
    <row r="40" spans="2:3" ht="14.25">
      <c r="B40" s="431"/>
      <c r="C40"/>
    </row>
    <row r="41" spans="2:3" ht="14.25">
      <c r="B41" s="431"/>
      <c r="C41"/>
    </row>
    <row r="42" spans="2:3" ht="14.25">
      <c r="B42" s="431"/>
      <c r="C42"/>
    </row>
    <row r="43" spans="2:3" ht="14.25">
      <c r="B43" s="431"/>
      <c r="C43"/>
    </row>
    <row r="44" spans="2:3" ht="14.25">
      <c r="B44" s="431"/>
      <c r="C44"/>
    </row>
    <row r="45" spans="2:3" ht="14.25">
      <c r="B45" s="431"/>
      <c r="C45"/>
    </row>
    <row r="46" spans="2:3" ht="14.25">
      <c r="B46" s="431"/>
      <c r="C46"/>
    </row>
    <row r="47" spans="2:3" ht="14.25">
      <c r="B47" s="431"/>
      <c r="C47"/>
    </row>
    <row r="48" spans="2:3" ht="14.25">
      <c r="B48" s="431"/>
      <c r="C48"/>
    </row>
    <row r="49" spans="2:3" ht="14.25">
      <c r="B49" s="431"/>
      <c r="C49"/>
    </row>
    <row r="50" spans="2:3" ht="14.25">
      <c r="B50" s="431"/>
      <c r="C50"/>
    </row>
    <row r="51" spans="2:3" ht="14.25">
      <c r="B51" s="431"/>
      <c r="C51"/>
    </row>
    <row r="52" spans="2:3" ht="14.25">
      <c r="B52" s="431"/>
      <c r="C52"/>
    </row>
    <row r="53" spans="2:3" ht="14.25">
      <c r="B53" s="431"/>
      <c r="C53"/>
    </row>
    <row r="54" spans="2:3" ht="14.25">
      <c r="B54" s="431"/>
      <c r="C54"/>
    </row>
    <row r="55" spans="2:3" ht="14.25">
      <c r="B55" s="431"/>
      <c r="C55"/>
    </row>
    <row r="56" spans="2:3" ht="14.25">
      <c r="B56" s="431"/>
      <c r="C56"/>
    </row>
    <row r="57" spans="2:3" ht="14.25">
      <c r="B57" s="431"/>
      <c r="C57"/>
    </row>
    <row r="58" spans="2:3" ht="14.25">
      <c r="B58" s="431"/>
      <c r="C58"/>
    </row>
    <row r="59" spans="2:3" ht="14.25">
      <c r="B59" s="431"/>
      <c r="C59"/>
    </row>
    <row r="60" spans="2:3" ht="14.25">
      <c r="B60" s="431"/>
      <c r="C60"/>
    </row>
    <row r="61" spans="2:3" ht="14.25">
      <c r="B61" s="431"/>
      <c r="C61"/>
    </row>
    <row r="62" spans="2:3" ht="14.25">
      <c r="B62" s="431"/>
      <c r="C62"/>
    </row>
    <row r="63" spans="2:3" ht="14.25">
      <c r="B63" s="431"/>
      <c r="C63"/>
    </row>
    <row r="64" spans="2:3" ht="14.25">
      <c r="B64" s="431"/>
      <c r="C64"/>
    </row>
    <row r="65" spans="2:3" ht="14.25">
      <c r="B65" s="431"/>
      <c r="C65"/>
    </row>
    <row r="66" spans="2:3" ht="14.25">
      <c r="B66" s="431"/>
      <c r="C66"/>
    </row>
    <row r="67" spans="2:3" ht="14.25">
      <c r="B67" s="431"/>
      <c r="C67"/>
    </row>
    <row r="68" spans="2:3" ht="14.25">
      <c r="B68" s="431"/>
      <c r="C68"/>
    </row>
    <row r="69" spans="2:3" ht="14.25">
      <c r="B69" s="431"/>
      <c r="C69"/>
    </row>
    <row r="70" spans="2:3" ht="14.25">
      <c r="B70" s="431"/>
      <c r="C70"/>
    </row>
    <row r="71" spans="2:3" ht="14.25">
      <c r="B71" s="431"/>
      <c r="C71"/>
    </row>
    <row r="72" spans="2:3" ht="14.25">
      <c r="B72" s="431"/>
      <c r="C72"/>
    </row>
    <row r="73" spans="2:3" ht="14.25">
      <c r="B73" s="431"/>
      <c r="C73"/>
    </row>
    <row r="74" spans="2:3" ht="14.25">
      <c r="B74" s="431"/>
      <c r="C74"/>
    </row>
    <row r="75" spans="2:3" ht="14.25">
      <c r="B75" s="431"/>
      <c r="C75"/>
    </row>
    <row r="76" spans="2:3" ht="14.25">
      <c r="B76" s="431"/>
      <c r="C76"/>
    </row>
    <row r="77" spans="2:3" ht="14.25">
      <c r="B77" s="431"/>
      <c r="C77"/>
    </row>
    <row r="78" spans="2:3" ht="14.25">
      <c r="B78" s="431"/>
      <c r="C78"/>
    </row>
    <row r="79" spans="2:3" ht="14.25">
      <c r="B79" s="431"/>
      <c r="C79"/>
    </row>
    <row r="80" spans="2:3" ht="14.25">
      <c r="B80" s="431"/>
      <c r="C80"/>
    </row>
    <row r="81" spans="2:3" ht="14.25">
      <c r="B81" s="431"/>
      <c r="C81"/>
    </row>
    <row r="82" spans="2:3" ht="14.25">
      <c r="B82" s="431"/>
      <c r="C82"/>
    </row>
    <row r="83" ht="14.25">
      <c r="B83" s="431"/>
    </row>
    <row r="84" ht="14.25">
      <c r="B84" s="431"/>
    </row>
    <row r="85" ht="14.25">
      <c r="B85" s="431"/>
    </row>
    <row r="86" ht="14.25">
      <c r="B86" s="431"/>
    </row>
    <row r="87" ht="14.25">
      <c r="B87" s="431"/>
    </row>
    <row r="88" ht="14.25">
      <c r="B88" s="431"/>
    </row>
    <row r="89" ht="14.25">
      <c r="B89" s="431"/>
    </row>
    <row r="90" ht="14.25">
      <c r="B90" s="431"/>
    </row>
    <row r="91" ht="14.25">
      <c r="B91" s="431"/>
    </row>
    <row r="92" ht="14.25">
      <c r="B92" s="431"/>
    </row>
    <row r="93" ht="14.25">
      <c r="B93" s="431"/>
    </row>
    <row r="94" ht="14.25">
      <c r="B94" s="431"/>
    </row>
    <row r="95" ht="14.25">
      <c r="B95" s="431"/>
    </row>
    <row r="96" ht="14.25">
      <c r="B96" s="431"/>
    </row>
    <row r="97" ht="14.25">
      <c r="B97" s="431"/>
    </row>
    <row r="98" ht="14.25">
      <c r="B98" s="431"/>
    </row>
    <row r="99" ht="14.25">
      <c r="B99" s="431"/>
    </row>
    <row r="100" ht="14.25">
      <c r="B100" s="431"/>
    </row>
    <row r="101" ht="14.25">
      <c r="B101" s="431"/>
    </row>
    <row r="102" ht="14.25">
      <c r="B102" s="431"/>
    </row>
    <row r="103" ht="14.25">
      <c r="B103" s="431"/>
    </row>
    <row r="104" ht="14.25">
      <c r="B104" s="431"/>
    </row>
    <row r="105" ht="14.25">
      <c r="B105" s="431"/>
    </row>
    <row r="106" ht="14.25">
      <c r="B106" s="431"/>
    </row>
    <row r="107" ht="14.25">
      <c r="B107" s="431"/>
    </row>
    <row r="108" ht="14.25">
      <c r="B108" s="431"/>
    </row>
    <row r="109" ht="14.25">
      <c r="B109" s="431"/>
    </row>
    <row r="110" ht="14.25">
      <c r="B110" s="431"/>
    </row>
    <row r="111" ht="14.25">
      <c r="B111" s="431"/>
    </row>
    <row r="112" ht="14.25">
      <c r="B112" s="431"/>
    </row>
    <row r="113" ht="14.25">
      <c r="B113" s="431"/>
    </row>
    <row r="114" ht="14.25">
      <c r="B114" s="431"/>
    </row>
    <row r="115" ht="14.25">
      <c r="B115" s="431"/>
    </row>
    <row r="116" ht="14.25">
      <c r="B116" s="431"/>
    </row>
    <row r="117" ht="14.25">
      <c r="B117" s="431"/>
    </row>
    <row r="118" ht="14.25">
      <c r="B118" s="431"/>
    </row>
    <row r="119" ht="14.25">
      <c r="B119" s="431"/>
    </row>
    <row r="120" ht="14.25">
      <c r="B120" s="431"/>
    </row>
    <row r="121" ht="14.25">
      <c r="B121" s="431"/>
    </row>
    <row r="122" ht="14.25">
      <c r="B122" s="431"/>
    </row>
    <row r="123" ht="14.25">
      <c r="B123" s="431"/>
    </row>
    <row r="124" ht="14.25">
      <c r="B124" s="431"/>
    </row>
    <row r="125" ht="14.25">
      <c r="B125" s="431"/>
    </row>
    <row r="126" ht="14.25">
      <c r="B126" s="431"/>
    </row>
    <row r="127" ht="14.25">
      <c r="B127" s="431"/>
    </row>
    <row r="128" ht="14.25">
      <c r="B128" s="431"/>
    </row>
    <row r="129" ht="14.25">
      <c r="B129" s="431"/>
    </row>
    <row r="130" ht="14.25">
      <c r="B130" s="431"/>
    </row>
    <row r="131" ht="14.25">
      <c r="B131" s="431"/>
    </row>
    <row r="132" ht="14.25">
      <c r="B132" s="431"/>
    </row>
    <row r="133" ht="14.25">
      <c r="B133" s="431"/>
    </row>
    <row r="134" ht="14.25">
      <c r="B134" s="431"/>
    </row>
    <row r="135" ht="14.25">
      <c r="B135" s="431"/>
    </row>
    <row r="136" ht="14.25">
      <c r="B136" s="431"/>
    </row>
    <row r="137" ht="14.25">
      <c r="B137" s="431"/>
    </row>
    <row r="138" ht="14.25">
      <c r="B138" s="431"/>
    </row>
    <row r="139" ht="14.25">
      <c r="B139" s="431"/>
    </row>
    <row r="140" ht="14.25">
      <c r="B140" s="431"/>
    </row>
    <row r="141" ht="14.25">
      <c r="B141" s="431"/>
    </row>
    <row r="142" ht="14.25">
      <c r="B142" s="431"/>
    </row>
  </sheetData>
  <sheetProtection/>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rgb="FFFF0000"/>
  </sheetPr>
  <dimension ref="A1:D38"/>
  <sheetViews>
    <sheetView workbookViewId="0" topLeftCell="A1">
      <pane ySplit="3" topLeftCell="A13" activePane="bottomLeft" state="frozen"/>
      <selection pane="bottomLeft" activeCell="C24" sqref="C24"/>
    </sheetView>
  </sheetViews>
  <sheetFormatPr defaultColWidth="9.00390625" defaultRowHeight="14.25"/>
  <cols>
    <col min="1" max="1" width="36.875" style="0" customWidth="1"/>
    <col min="2" max="2" width="13.75390625" style="0" customWidth="1"/>
    <col min="3" max="3" width="14.75390625" style="70" customWidth="1"/>
    <col min="4" max="4" width="16.125" style="70" customWidth="1"/>
  </cols>
  <sheetData>
    <row r="1" spans="1:4" ht="33" customHeight="1">
      <c r="A1" s="62" t="s">
        <v>193</v>
      </c>
      <c r="B1" s="62"/>
      <c r="C1" s="62"/>
      <c r="D1" s="62"/>
    </row>
    <row r="2" spans="1:4" s="191" customFormat="1" ht="20.25" customHeight="1">
      <c r="A2" s="64" t="s">
        <v>194</v>
      </c>
      <c r="B2" s="328"/>
      <c r="C2" s="73"/>
      <c r="D2" s="111" t="s">
        <v>63</v>
      </c>
    </row>
    <row r="3" spans="1:4" ht="28.5">
      <c r="A3" s="329" t="s">
        <v>195</v>
      </c>
      <c r="B3" s="330" t="s">
        <v>67</v>
      </c>
      <c r="C3" s="331" t="s">
        <v>196</v>
      </c>
      <c r="D3" s="331" t="s">
        <v>197</v>
      </c>
    </row>
    <row r="4" spans="1:4" ht="27" customHeight="1">
      <c r="A4" s="332" t="s">
        <v>198</v>
      </c>
      <c r="B4" s="333">
        <f>SUM(B5:B18)</f>
        <v>457793</v>
      </c>
      <c r="C4" s="334">
        <f>SUM(C5:C18)</f>
        <v>500000</v>
      </c>
      <c r="D4" s="335">
        <f>C4/B4*100-100</f>
        <v>9.219669151778206</v>
      </c>
    </row>
    <row r="5" spans="1:4" ht="27" customHeight="1">
      <c r="A5" s="336" t="s">
        <v>199</v>
      </c>
      <c r="B5" s="333">
        <v>153387</v>
      </c>
      <c r="C5" s="333">
        <v>165000</v>
      </c>
      <c r="D5" s="335">
        <f aca="true" t="shared" si="0" ref="D5:D18">C5/B5*100-100</f>
        <v>7.571045786148758</v>
      </c>
    </row>
    <row r="6" spans="1:4" ht="27" customHeight="1">
      <c r="A6" s="337" t="s">
        <v>200</v>
      </c>
      <c r="B6" s="333">
        <v>39304</v>
      </c>
      <c r="C6" s="333">
        <v>41000</v>
      </c>
      <c r="D6" s="335">
        <f t="shared" si="0"/>
        <v>4.315082434357834</v>
      </c>
    </row>
    <row r="7" spans="1:4" ht="27" customHeight="1">
      <c r="A7" s="337" t="s">
        <v>201</v>
      </c>
      <c r="B7" s="333">
        <v>6275</v>
      </c>
      <c r="C7" s="333">
        <v>7000</v>
      </c>
      <c r="D7" s="335">
        <f t="shared" si="0"/>
        <v>11.553784860557755</v>
      </c>
    </row>
    <row r="8" spans="1:4" ht="27" customHeight="1">
      <c r="A8" s="337" t="s">
        <v>202</v>
      </c>
      <c r="B8" s="333">
        <v>144190</v>
      </c>
      <c r="C8" s="333">
        <v>166500</v>
      </c>
      <c r="D8" s="335">
        <f t="shared" si="0"/>
        <v>15.472640266315267</v>
      </c>
    </row>
    <row r="9" spans="1:4" ht="27" customHeight="1">
      <c r="A9" s="337" t="s">
        <v>203</v>
      </c>
      <c r="B9" s="333">
        <v>8395</v>
      </c>
      <c r="C9" s="333">
        <v>9000</v>
      </c>
      <c r="D9" s="335">
        <f t="shared" si="0"/>
        <v>7.206670637284105</v>
      </c>
    </row>
    <row r="10" spans="1:4" ht="27" customHeight="1">
      <c r="A10" s="337" t="s">
        <v>204</v>
      </c>
      <c r="B10" s="333">
        <v>12398</v>
      </c>
      <c r="C10" s="333">
        <v>15000</v>
      </c>
      <c r="D10" s="335">
        <f t="shared" si="0"/>
        <v>20.9872560090337</v>
      </c>
    </row>
    <row r="11" spans="1:4" ht="27" customHeight="1">
      <c r="A11" s="337" t="s">
        <v>205</v>
      </c>
      <c r="B11" s="333">
        <v>12045</v>
      </c>
      <c r="C11" s="333">
        <v>12500</v>
      </c>
      <c r="D11" s="335">
        <f t="shared" si="0"/>
        <v>3.7775010377750107</v>
      </c>
    </row>
    <row r="12" spans="1:4" ht="27" customHeight="1">
      <c r="A12" s="337" t="s">
        <v>206</v>
      </c>
      <c r="B12" s="333">
        <v>7673</v>
      </c>
      <c r="C12" s="333">
        <v>9000</v>
      </c>
      <c r="D12" s="335">
        <f t="shared" si="0"/>
        <v>17.29440896650594</v>
      </c>
    </row>
    <row r="13" spans="1:4" ht="27" customHeight="1">
      <c r="A13" s="337" t="s">
        <v>207</v>
      </c>
      <c r="B13" s="333">
        <v>8940</v>
      </c>
      <c r="C13" s="333">
        <v>9000</v>
      </c>
      <c r="D13" s="335">
        <f t="shared" si="0"/>
        <v>0.671140939597322</v>
      </c>
    </row>
    <row r="14" spans="1:4" ht="27" customHeight="1">
      <c r="A14" s="337" t="s">
        <v>208</v>
      </c>
      <c r="B14" s="333">
        <v>11900</v>
      </c>
      <c r="C14" s="333">
        <v>12500</v>
      </c>
      <c r="D14" s="335">
        <f t="shared" si="0"/>
        <v>5.0420168067227</v>
      </c>
    </row>
    <row r="15" spans="1:4" ht="27" customHeight="1">
      <c r="A15" s="337" t="s">
        <v>209</v>
      </c>
      <c r="B15" s="333">
        <v>37300</v>
      </c>
      <c r="C15" s="333">
        <v>35000</v>
      </c>
      <c r="D15" s="335">
        <f t="shared" si="0"/>
        <v>-6.1662198391421015</v>
      </c>
    </row>
    <row r="16" spans="1:4" ht="27" customHeight="1">
      <c r="A16" s="337" t="s">
        <v>210</v>
      </c>
      <c r="B16" s="333">
        <v>11890</v>
      </c>
      <c r="C16" s="333">
        <v>12500</v>
      </c>
      <c r="D16" s="335">
        <f t="shared" si="0"/>
        <v>5.130361648444065</v>
      </c>
    </row>
    <row r="17" spans="1:4" ht="27" customHeight="1">
      <c r="A17" s="337" t="s">
        <v>85</v>
      </c>
      <c r="B17" s="333">
        <v>4080</v>
      </c>
      <c r="C17" s="333">
        <v>6000</v>
      </c>
      <c r="D17" s="335">
        <f t="shared" si="0"/>
        <v>47.05882352941177</v>
      </c>
    </row>
    <row r="18" spans="1:4" ht="27" customHeight="1">
      <c r="A18" s="337" t="s">
        <v>86</v>
      </c>
      <c r="B18" s="333">
        <v>16</v>
      </c>
      <c r="C18" s="333"/>
      <c r="D18" s="335"/>
    </row>
    <row r="19" spans="1:4" ht="27" customHeight="1">
      <c r="A19" s="338" t="s">
        <v>87</v>
      </c>
      <c r="B19" s="333">
        <f>SUM(B20:B25)</f>
        <v>63229</v>
      </c>
      <c r="C19" s="339">
        <f>SUM(C20:C25)</f>
        <v>100000</v>
      </c>
      <c r="D19" s="335">
        <f>C19/B19*100-100</f>
        <v>58.15527685081213</v>
      </c>
    </row>
    <row r="20" spans="1:4" ht="27" customHeight="1">
      <c r="A20" s="340" t="s">
        <v>211</v>
      </c>
      <c r="B20" s="333">
        <v>37819</v>
      </c>
      <c r="C20" s="341">
        <v>48000</v>
      </c>
      <c r="D20" s="335">
        <f aca="true" t="shared" si="1" ref="D20:D31">C20/B20*100-100</f>
        <v>26.92033105053015</v>
      </c>
    </row>
    <row r="21" spans="1:4" ht="27" customHeight="1">
      <c r="A21" s="340" t="s">
        <v>212</v>
      </c>
      <c r="B21" s="333">
        <v>13731</v>
      </c>
      <c r="C21" s="341">
        <v>35000</v>
      </c>
      <c r="D21" s="335">
        <f t="shared" si="1"/>
        <v>154.89767678974582</v>
      </c>
    </row>
    <row r="22" spans="1:4" ht="27" customHeight="1">
      <c r="A22" s="340" t="s">
        <v>213</v>
      </c>
      <c r="B22" s="333">
        <v>5153</v>
      </c>
      <c r="C22" s="341">
        <v>6000</v>
      </c>
      <c r="D22" s="335">
        <f t="shared" si="1"/>
        <v>16.43702697457792</v>
      </c>
    </row>
    <row r="23" spans="1:4" ht="27" customHeight="1">
      <c r="A23" s="340" t="s">
        <v>214</v>
      </c>
      <c r="B23" s="333"/>
      <c r="C23" s="341">
        <v>4000</v>
      </c>
      <c r="D23" s="335"/>
    </row>
    <row r="24" spans="1:4" ht="27" customHeight="1">
      <c r="A24" s="340" t="s">
        <v>215</v>
      </c>
      <c r="B24" s="333">
        <v>6523</v>
      </c>
      <c r="C24" s="341">
        <v>7000</v>
      </c>
      <c r="D24" s="335">
        <f t="shared" si="1"/>
        <v>7.3125862333282186</v>
      </c>
    </row>
    <row r="25" spans="1:4" ht="27" customHeight="1">
      <c r="A25" s="340" t="s">
        <v>216</v>
      </c>
      <c r="B25" s="333">
        <v>3</v>
      </c>
      <c r="C25" s="342"/>
      <c r="D25" s="335"/>
    </row>
    <row r="26" spans="1:4" ht="27" customHeight="1">
      <c r="A26" s="343" t="s">
        <v>94</v>
      </c>
      <c r="B26" s="316">
        <f>B19+B4</f>
        <v>521022</v>
      </c>
      <c r="C26" s="344">
        <f>C19+C4</f>
        <v>600000</v>
      </c>
      <c r="D26" s="335">
        <f t="shared" si="1"/>
        <v>15.158285062818848</v>
      </c>
    </row>
    <row r="27" spans="1:4" ht="33" customHeight="1">
      <c r="A27" s="345" t="s">
        <v>217</v>
      </c>
      <c r="B27" s="316">
        <f>B28+B32+B33+B36+B37</f>
        <v>440506</v>
      </c>
      <c r="C27" s="316">
        <f>C28+C32+C33+C36+C37</f>
        <v>314500</v>
      </c>
      <c r="D27" s="346">
        <f t="shared" si="1"/>
        <v>-28.60483171625357</v>
      </c>
    </row>
    <row r="28" spans="1:4" ht="27" customHeight="1">
      <c r="A28" s="347" t="s">
        <v>218</v>
      </c>
      <c r="B28" s="333">
        <v>282316</v>
      </c>
      <c r="C28" s="339">
        <f>C29+C30+C31</f>
        <v>221000</v>
      </c>
      <c r="D28" s="348">
        <f t="shared" si="1"/>
        <v>-21.71892489267347</v>
      </c>
    </row>
    <row r="29" spans="1:4" ht="27" customHeight="1">
      <c r="A29" s="349" t="s">
        <v>219</v>
      </c>
      <c r="B29" s="350">
        <v>5305</v>
      </c>
      <c r="C29" s="351">
        <v>5305</v>
      </c>
      <c r="D29" s="348">
        <f t="shared" si="1"/>
        <v>0</v>
      </c>
    </row>
    <row r="30" spans="1:4" ht="27" customHeight="1">
      <c r="A30" s="349" t="s">
        <v>220</v>
      </c>
      <c r="B30" s="350">
        <v>150048</v>
      </c>
      <c r="C30" s="351">
        <v>129799</v>
      </c>
      <c r="D30" s="348">
        <f t="shared" si="1"/>
        <v>-13.495014928556188</v>
      </c>
    </row>
    <row r="31" spans="1:4" ht="27" customHeight="1">
      <c r="A31" s="349" t="s">
        <v>221</v>
      </c>
      <c r="B31" s="352">
        <v>126963</v>
      </c>
      <c r="C31" s="339">
        <v>85896</v>
      </c>
      <c r="D31" s="348">
        <f t="shared" si="1"/>
        <v>-32.345644006521596</v>
      </c>
    </row>
    <row r="32" spans="1:4" ht="27" customHeight="1">
      <c r="A32" s="347" t="s">
        <v>222</v>
      </c>
      <c r="B32" s="333">
        <v>23758</v>
      </c>
      <c r="C32" s="339"/>
      <c r="D32" s="348"/>
    </row>
    <row r="33" spans="1:4" ht="27" customHeight="1">
      <c r="A33" s="347" t="s">
        <v>223</v>
      </c>
      <c r="B33" s="333">
        <f>SUM(B34:B35)</f>
        <v>2232</v>
      </c>
      <c r="C33" s="339"/>
      <c r="D33" s="348"/>
    </row>
    <row r="34" spans="1:4" ht="27" customHeight="1">
      <c r="A34" s="347" t="s">
        <v>224</v>
      </c>
      <c r="B34" s="333">
        <v>1780</v>
      </c>
      <c r="C34" s="339"/>
      <c r="D34" s="348"/>
    </row>
    <row r="35" spans="1:4" ht="27" customHeight="1">
      <c r="A35" s="347" t="s">
        <v>225</v>
      </c>
      <c r="B35" s="333">
        <v>452</v>
      </c>
      <c r="C35" s="339"/>
      <c r="D35" s="348"/>
    </row>
    <row r="36" spans="1:4" ht="27" customHeight="1">
      <c r="A36" s="347" t="s">
        <v>226</v>
      </c>
      <c r="B36" s="333">
        <v>126631</v>
      </c>
      <c r="C36" s="339">
        <v>93500</v>
      </c>
      <c r="D36" s="348">
        <f>C36/B36*100-100</f>
        <v>-26.16341969975757</v>
      </c>
    </row>
    <row r="37" spans="1:4" ht="27" customHeight="1">
      <c r="A37" s="78" t="s">
        <v>227</v>
      </c>
      <c r="B37" s="333">
        <v>5569</v>
      </c>
      <c r="C37" s="353"/>
      <c r="D37" s="335"/>
    </row>
    <row r="38" spans="1:4" ht="27" customHeight="1">
      <c r="A38" s="354" t="s">
        <v>228</v>
      </c>
      <c r="B38" s="312">
        <f>B26+B27</f>
        <v>961528</v>
      </c>
      <c r="C38" s="312">
        <f>C26+C27</f>
        <v>914500</v>
      </c>
      <c r="D38" s="335">
        <f>C38/B38*100-100</f>
        <v>-4.89096521370152</v>
      </c>
    </row>
  </sheetData>
  <sheetProtection/>
  <mergeCells count="1">
    <mergeCell ref="A1:D1"/>
  </mergeCells>
  <printOptions/>
  <pageMargins left="0.78" right="0.54" top="0.82" bottom="0.84" header="0.5" footer="0.5"/>
  <pageSetup firstPageNumber="28" useFirstPageNumber="1" horizontalDpi="600" verticalDpi="600" orientation="portrait" paperSize="9"/>
  <headerFooter scaleWithDoc="0" alignWithMargins="0">
    <oddFooter>&amp;C&amp;"宋体"&amp;12
&amp;P
</oddFooter>
  </headerFooter>
</worksheet>
</file>

<file path=xl/worksheets/sheet11.xml><?xml version="1.0" encoding="utf-8"?>
<worksheet xmlns="http://schemas.openxmlformats.org/spreadsheetml/2006/main" xmlns:r="http://schemas.openxmlformats.org/officeDocument/2006/relationships">
  <sheetPr>
    <tabColor rgb="FFFF0000"/>
  </sheetPr>
  <dimension ref="A1:D40"/>
  <sheetViews>
    <sheetView showZeros="0" workbookViewId="0" topLeftCell="A1">
      <pane ySplit="3" topLeftCell="A16" activePane="bottomLeft" state="frozen"/>
      <selection pane="bottomLeft" activeCell="D27" sqref="D27"/>
    </sheetView>
  </sheetViews>
  <sheetFormatPr defaultColWidth="9.00390625" defaultRowHeight="14.25"/>
  <cols>
    <col min="1" max="1" width="31.25390625" style="70" customWidth="1"/>
    <col min="2" max="2" width="19.25390625" style="70" customWidth="1"/>
    <col min="3" max="3" width="14.75390625" style="292" customWidth="1"/>
    <col min="4" max="4" width="16.125" style="70" customWidth="1"/>
  </cols>
  <sheetData>
    <row r="1" spans="1:4" ht="29.25" customHeight="1">
      <c r="A1" s="293" t="s">
        <v>229</v>
      </c>
      <c r="B1" s="293"/>
      <c r="C1" s="294"/>
      <c r="D1" s="293"/>
    </row>
    <row r="2" spans="1:4" ht="21" customHeight="1">
      <c r="A2" s="295" t="s">
        <v>230</v>
      </c>
      <c r="B2" s="296"/>
      <c r="C2" s="297"/>
      <c r="D2" s="298" t="s">
        <v>63</v>
      </c>
    </row>
    <row r="3" spans="1:4" ht="28.5">
      <c r="A3" s="299" t="s">
        <v>64</v>
      </c>
      <c r="B3" s="300" t="s">
        <v>67</v>
      </c>
      <c r="C3" s="301" t="s">
        <v>196</v>
      </c>
      <c r="D3" s="300" t="s">
        <v>197</v>
      </c>
    </row>
    <row r="4" spans="1:4" ht="18" customHeight="1">
      <c r="A4" s="302" t="s">
        <v>231</v>
      </c>
      <c r="B4" s="303">
        <v>105666</v>
      </c>
      <c r="C4" s="304">
        <v>131760.8045</v>
      </c>
      <c r="D4" s="305">
        <f>C4/B4*100-100</f>
        <v>24.69555438835576</v>
      </c>
    </row>
    <row r="5" spans="1:4" ht="19.5" customHeight="1">
      <c r="A5" s="302" t="s">
        <v>232</v>
      </c>
      <c r="B5" s="304">
        <v>54</v>
      </c>
      <c r="C5" s="304"/>
      <c r="D5" s="305"/>
    </row>
    <row r="6" spans="1:4" ht="19.5" customHeight="1">
      <c r="A6" s="302" t="s">
        <v>233</v>
      </c>
      <c r="B6" s="304">
        <v>11133</v>
      </c>
      <c r="C6" s="304">
        <v>13057.84</v>
      </c>
      <c r="D6" s="305">
        <f aca="true" t="shared" si="0" ref="D6:D17">C6/B6*100-100</f>
        <v>17.28949968561932</v>
      </c>
    </row>
    <row r="7" spans="1:4" ht="19.5" customHeight="1">
      <c r="A7" s="306" t="s">
        <v>234</v>
      </c>
      <c r="B7" s="304">
        <v>241164</v>
      </c>
      <c r="C7" s="304">
        <v>254985.965</v>
      </c>
      <c r="D7" s="305">
        <f t="shared" si="0"/>
        <v>5.731355011527413</v>
      </c>
    </row>
    <row r="8" spans="1:4" ht="19.5" customHeight="1">
      <c r="A8" s="302" t="s">
        <v>235</v>
      </c>
      <c r="B8" s="304">
        <v>8116</v>
      </c>
      <c r="C8" s="304">
        <v>10235.65</v>
      </c>
      <c r="D8" s="305">
        <f t="shared" si="0"/>
        <v>26.11692952193198</v>
      </c>
    </row>
    <row r="9" spans="1:4" ht="19.5" customHeight="1">
      <c r="A9" s="302" t="s">
        <v>236</v>
      </c>
      <c r="B9" s="304">
        <v>13873</v>
      </c>
      <c r="C9" s="304">
        <v>15772.6785</v>
      </c>
      <c r="D9" s="305">
        <f t="shared" si="0"/>
        <v>13.693350392849425</v>
      </c>
    </row>
    <row r="10" spans="1:4" ht="19.5" customHeight="1">
      <c r="A10" s="302" t="s">
        <v>237</v>
      </c>
      <c r="B10" s="304">
        <v>43808</v>
      </c>
      <c r="C10" s="304">
        <v>50569.905</v>
      </c>
      <c r="D10" s="305">
        <f t="shared" si="0"/>
        <v>15.43532003287072</v>
      </c>
    </row>
    <row r="11" spans="1:4" ht="19.5" customHeight="1">
      <c r="A11" s="302" t="s">
        <v>238</v>
      </c>
      <c r="B11" s="304">
        <v>61805</v>
      </c>
      <c r="C11" s="304">
        <v>63752.51699999999</v>
      </c>
      <c r="D11" s="305">
        <f t="shared" si="0"/>
        <v>3.1510670657713717</v>
      </c>
    </row>
    <row r="12" spans="1:4" ht="19.5" customHeight="1">
      <c r="A12" s="302" t="s">
        <v>239</v>
      </c>
      <c r="B12" s="304">
        <v>9206</v>
      </c>
      <c r="C12" s="304">
        <v>9234</v>
      </c>
      <c r="D12" s="305">
        <f t="shared" si="0"/>
        <v>0.30414946773842644</v>
      </c>
    </row>
    <row r="13" spans="1:4" ht="19.5" customHeight="1">
      <c r="A13" s="302" t="s">
        <v>240</v>
      </c>
      <c r="B13" s="304">
        <v>58662</v>
      </c>
      <c r="C13" s="304">
        <v>73599.75</v>
      </c>
      <c r="D13" s="305">
        <f t="shared" si="0"/>
        <v>25.464099416999076</v>
      </c>
    </row>
    <row r="14" spans="1:4" ht="19.5" customHeight="1">
      <c r="A14" s="307" t="s">
        <v>241</v>
      </c>
      <c r="B14" s="304">
        <v>150824</v>
      </c>
      <c r="C14" s="304">
        <v>152204.7</v>
      </c>
      <c r="D14" s="305">
        <f t="shared" si="0"/>
        <v>0.9154378613483374</v>
      </c>
    </row>
    <row r="15" spans="1:4" ht="19.5" customHeight="1">
      <c r="A15" s="308" t="s">
        <v>242</v>
      </c>
      <c r="B15" s="304">
        <v>24028</v>
      </c>
      <c r="C15" s="304">
        <v>23172.11</v>
      </c>
      <c r="D15" s="305">
        <f t="shared" si="0"/>
        <v>-3.5620526052938146</v>
      </c>
    </row>
    <row r="16" spans="1:4" ht="19.5" customHeight="1">
      <c r="A16" s="308" t="s">
        <v>243</v>
      </c>
      <c r="B16" s="304">
        <v>10186</v>
      </c>
      <c r="C16" s="304">
        <v>10810.89</v>
      </c>
      <c r="D16" s="305">
        <f t="shared" si="0"/>
        <v>6.134792852935391</v>
      </c>
    </row>
    <row r="17" spans="1:4" ht="19.5" customHeight="1">
      <c r="A17" s="308" t="s">
        <v>244</v>
      </c>
      <c r="B17" s="304">
        <v>1386</v>
      </c>
      <c r="C17" s="304">
        <v>2383.29</v>
      </c>
      <c r="D17" s="305">
        <f t="shared" si="0"/>
        <v>71.95454545454544</v>
      </c>
    </row>
    <row r="18" spans="1:4" ht="19.5" customHeight="1">
      <c r="A18" s="308" t="s">
        <v>112</v>
      </c>
      <c r="B18" s="304">
        <v>710</v>
      </c>
      <c r="C18" s="304">
        <v>0</v>
      </c>
      <c r="D18" s="305">
        <f aca="true" t="shared" si="1" ref="D18:D33">C18/B18*100-100</f>
        <v>-100</v>
      </c>
    </row>
    <row r="19" spans="1:4" ht="19.5" customHeight="1">
      <c r="A19" s="308" t="s">
        <v>245</v>
      </c>
      <c r="B19" s="304">
        <v>30</v>
      </c>
      <c r="C19" s="309">
        <v>30</v>
      </c>
      <c r="D19" s="305">
        <f t="shared" si="1"/>
        <v>0</v>
      </c>
    </row>
    <row r="20" spans="1:4" ht="19.5" customHeight="1">
      <c r="A20" s="308" t="s">
        <v>114</v>
      </c>
      <c r="B20" s="304">
        <v>9572</v>
      </c>
      <c r="C20" s="309">
        <v>6120</v>
      </c>
      <c r="D20" s="305">
        <f t="shared" si="1"/>
        <v>-36.06351859590472</v>
      </c>
    </row>
    <row r="21" spans="1:4" ht="19.5" customHeight="1">
      <c r="A21" s="307" t="s">
        <v>115</v>
      </c>
      <c r="B21" s="304">
        <v>3535</v>
      </c>
      <c r="C21" s="309">
        <v>10000</v>
      </c>
      <c r="D21" s="305">
        <f t="shared" si="1"/>
        <v>182.88543140028287</v>
      </c>
    </row>
    <row r="22" spans="1:4" ht="19.5" customHeight="1">
      <c r="A22" s="307" t="s">
        <v>246</v>
      </c>
      <c r="B22" s="304">
        <v>749</v>
      </c>
      <c r="C22" s="309">
        <v>139.5</v>
      </c>
      <c r="D22" s="305">
        <f t="shared" si="1"/>
        <v>-81.37516688918558</v>
      </c>
    </row>
    <row r="23" spans="1:4" ht="19.5" customHeight="1">
      <c r="A23" s="307" t="s">
        <v>117</v>
      </c>
      <c r="B23" s="304">
        <v>2779</v>
      </c>
      <c r="C23" s="309">
        <v>3231.4</v>
      </c>
      <c r="D23" s="305">
        <f t="shared" si="1"/>
        <v>16.27923713566031</v>
      </c>
    </row>
    <row r="24" spans="1:4" ht="19.5" customHeight="1">
      <c r="A24" s="302" t="s">
        <v>247</v>
      </c>
      <c r="B24" s="310"/>
      <c r="C24" s="309">
        <v>6000</v>
      </c>
      <c r="D24" s="305"/>
    </row>
    <row r="25" spans="1:4" ht="19.5" customHeight="1">
      <c r="A25" s="311" t="s">
        <v>248</v>
      </c>
      <c r="B25" s="310">
        <v>3866</v>
      </c>
      <c r="C25" s="309">
        <v>1275</v>
      </c>
      <c r="D25" s="305">
        <f t="shared" si="1"/>
        <v>-67.02017589239523</v>
      </c>
    </row>
    <row r="26" spans="1:4" ht="19.5" customHeight="1">
      <c r="A26" s="311" t="s">
        <v>249</v>
      </c>
      <c r="B26" s="310"/>
      <c r="C26" s="309">
        <v>1169</v>
      </c>
      <c r="D26" s="305"/>
    </row>
    <row r="27" spans="1:4" ht="19.5" customHeight="1">
      <c r="A27" s="311" t="s">
        <v>250</v>
      </c>
      <c r="B27" s="310">
        <v>5498</v>
      </c>
      <c r="C27" s="309">
        <v>6045</v>
      </c>
      <c r="D27" s="305">
        <f t="shared" si="1"/>
        <v>9.949072389959994</v>
      </c>
    </row>
    <row r="28" spans="1:4" ht="19.5" customHeight="1">
      <c r="A28" s="311" t="s">
        <v>251</v>
      </c>
      <c r="B28" s="310">
        <v>8</v>
      </c>
      <c r="C28" s="304">
        <v>50</v>
      </c>
      <c r="D28" s="305">
        <f t="shared" si="1"/>
        <v>525</v>
      </c>
    </row>
    <row r="29" spans="1:4" ht="19.5" customHeight="1">
      <c r="A29" s="289" t="s">
        <v>121</v>
      </c>
      <c r="B29" s="312">
        <f>SUM(B4:B28)</f>
        <v>766658</v>
      </c>
      <c r="C29" s="313">
        <f>SUM(C4:C28)</f>
        <v>845600.0000000001</v>
      </c>
      <c r="D29" s="314">
        <f>SUM(D4:D28)</f>
        <v>656.9789280956165</v>
      </c>
    </row>
    <row r="30" spans="1:4" ht="19.5" customHeight="1">
      <c r="A30" s="315" t="s">
        <v>252</v>
      </c>
      <c r="B30" s="316">
        <f>SUM(B31:B32)</f>
        <v>35610</v>
      </c>
      <c r="C30" s="317">
        <f>SUM(C31:C32)</f>
        <v>46000</v>
      </c>
      <c r="D30" s="305">
        <f t="shared" si="1"/>
        <v>29.177197416456067</v>
      </c>
    </row>
    <row r="31" spans="1:4" ht="19.5" customHeight="1">
      <c r="A31" s="287" t="s">
        <v>253</v>
      </c>
      <c r="B31" s="309">
        <v>24204</v>
      </c>
      <c r="C31" s="304">
        <v>40000</v>
      </c>
      <c r="D31" s="305">
        <f t="shared" si="1"/>
        <v>65.26194017517767</v>
      </c>
    </row>
    <row r="32" spans="1:4" ht="19.5" customHeight="1">
      <c r="A32" s="287" t="s">
        <v>254</v>
      </c>
      <c r="B32" s="309">
        <v>11406</v>
      </c>
      <c r="C32" s="304">
        <v>6000</v>
      </c>
      <c r="D32" s="305">
        <f t="shared" si="1"/>
        <v>-47.39610731194108</v>
      </c>
    </row>
    <row r="33" spans="1:4" s="291" customFormat="1" ht="19.5" customHeight="1">
      <c r="A33" s="315" t="s">
        <v>255</v>
      </c>
      <c r="B33" s="316">
        <v>15000</v>
      </c>
      <c r="C33" s="313">
        <v>22900</v>
      </c>
      <c r="D33" s="305">
        <f t="shared" si="1"/>
        <v>52.66666666666666</v>
      </c>
    </row>
    <row r="34" spans="1:4" s="291" customFormat="1" ht="19.5" customHeight="1">
      <c r="A34" s="315" t="s">
        <v>256</v>
      </c>
      <c r="B34" s="316">
        <v>5569</v>
      </c>
      <c r="C34" s="304"/>
      <c r="D34" s="305"/>
    </row>
    <row r="35" spans="1:4" s="291" customFormat="1" ht="19.5" customHeight="1">
      <c r="A35" s="315" t="s">
        <v>257</v>
      </c>
      <c r="B35" s="316">
        <v>114941</v>
      </c>
      <c r="C35" s="304"/>
      <c r="D35" s="305"/>
    </row>
    <row r="36" spans="1:4" s="291" customFormat="1" ht="19.5" customHeight="1">
      <c r="A36" s="315" t="s">
        <v>258</v>
      </c>
      <c r="B36" s="316">
        <v>23750</v>
      </c>
      <c r="C36" s="304"/>
      <c r="D36" s="305"/>
    </row>
    <row r="37" spans="1:4" ht="19.5" customHeight="1">
      <c r="A37" s="318" t="s">
        <v>259</v>
      </c>
      <c r="B37" s="317">
        <f>SUM(B29:B30)+B33+B34+B35+B36</f>
        <v>961528</v>
      </c>
      <c r="C37" s="317">
        <f>SUM(C29:C30)+C33</f>
        <v>914500.0000000001</v>
      </c>
      <c r="D37" s="319">
        <f>C37/B37*100-100</f>
        <v>-4.89096521370152</v>
      </c>
    </row>
    <row r="38" spans="1:4" ht="14.25">
      <c r="A38" s="320"/>
      <c r="B38" s="321"/>
      <c r="C38" s="322"/>
      <c r="D38" s="323"/>
    </row>
    <row r="39" spans="1:4" ht="14.25">
      <c r="A39" s="324"/>
      <c r="B39" s="324"/>
      <c r="C39" s="325"/>
      <c r="D39" s="324"/>
    </row>
    <row r="40" spans="1:4" ht="14.25">
      <c r="A40" s="326"/>
      <c r="B40" s="326"/>
      <c r="C40" s="327"/>
      <c r="D40" s="326"/>
    </row>
  </sheetData>
  <sheetProtection/>
  <mergeCells count="1">
    <mergeCell ref="A1:D1"/>
  </mergeCells>
  <printOptions/>
  <pageMargins left="0.87" right="0.45999999999999996" top="0.3541666666666667" bottom="0.39305555555555555" header="0.275" footer="0.15694444444444444"/>
  <pageSetup firstPageNumber="30" useFirstPageNumber="1" horizontalDpi="600" verticalDpi="600" orientation="portrait" paperSize="9"/>
  <headerFooter scaleWithDoc="0" alignWithMargins="0">
    <oddFooter>&amp;C&amp;"宋体"&amp;12&amp;P</oddFooter>
  </headerFooter>
</worksheet>
</file>

<file path=xl/worksheets/sheet12.xml><?xml version="1.0" encoding="utf-8"?>
<worksheet xmlns="http://schemas.openxmlformats.org/spreadsheetml/2006/main" xmlns:r="http://schemas.openxmlformats.org/officeDocument/2006/relationships">
  <sheetPr>
    <tabColor rgb="FFFF0000"/>
  </sheetPr>
  <dimension ref="A1:B41"/>
  <sheetViews>
    <sheetView zoomScaleSheetLayoutView="100" workbookViewId="0" topLeftCell="A1">
      <pane ySplit="3" topLeftCell="A4" activePane="bottomLeft" state="frozen"/>
      <selection pane="bottomLeft" activeCell="E12" sqref="E12"/>
    </sheetView>
  </sheetViews>
  <sheetFormatPr defaultColWidth="9.00390625" defaultRowHeight="14.25"/>
  <cols>
    <col min="1" max="1" width="39.50390625" style="0" customWidth="1"/>
    <col min="2" max="2" width="37.50390625" style="278" customWidth="1"/>
  </cols>
  <sheetData>
    <row r="1" spans="1:2" ht="22.5">
      <c r="A1" s="279" t="s">
        <v>260</v>
      </c>
      <c r="B1" s="280"/>
    </row>
    <row r="2" spans="1:2" ht="21" customHeight="1">
      <c r="A2" s="281" t="s">
        <v>261</v>
      </c>
      <c r="B2" s="282" t="s">
        <v>63</v>
      </c>
    </row>
    <row r="3" spans="1:2" ht="33.75" customHeight="1">
      <c r="A3" s="158" t="s">
        <v>124</v>
      </c>
      <c r="B3" s="283" t="s">
        <v>125</v>
      </c>
    </row>
    <row r="4" spans="1:2" ht="24" customHeight="1">
      <c r="A4" s="284" t="s">
        <v>126</v>
      </c>
      <c r="B4" s="285">
        <v>5305</v>
      </c>
    </row>
    <row r="5" spans="1:2" ht="24" customHeight="1">
      <c r="A5" s="284" t="s">
        <v>127</v>
      </c>
      <c r="B5" s="285">
        <f>SUM(B6:B22)</f>
        <v>129799</v>
      </c>
    </row>
    <row r="6" spans="1:2" ht="24" customHeight="1">
      <c r="A6" s="284" t="s">
        <v>128</v>
      </c>
      <c r="B6" s="285">
        <v>7136</v>
      </c>
    </row>
    <row r="7" spans="1:2" ht="24" customHeight="1">
      <c r="A7" s="284" t="s">
        <v>129</v>
      </c>
      <c r="B7" s="285"/>
    </row>
    <row r="8" spans="1:2" ht="24" customHeight="1">
      <c r="A8" s="284" t="s">
        <v>130</v>
      </c>
      <c r="B8" s="285">
        <v>2348</v>
      </c>
    </row>
    <row r="9" spans="1:2" ht="24" customHeight="1">
      <c r="A9" s="284" t="s">
        <v>131</v>
      </c>
      <c r="B9" s="285"/>
    </row>
    <row r="10" spans="1:2" ht="24" customHeight="1">
      <c r="A10" s="284" t="s">
        <v>132</v>
      </c>
      <c r="B10" s="285">
        <v>36211</v>
      </c>
    </row>
    <row r="11" ht="24" customHeight="1">
      <c r="A11" s="286" t="s">
        <v>133</v>
      </c>
    </row>
    <row r="12" spans="1:2" ht="24" customHeight="1">
      <c r="A12" s="286" t="s">
        <v>134</v>
      </c>
      <c r="B12" s="285">
        <v>3600</v>
      </c>
    </row>
    <row r="13" spans="1:2" ht="24" customHeight="1">
      <c r="A13" s="286" t="s">
        <v>135</v>
      </c>
      <c r="B13" s="285">
        <v>200</v>
      </c>
    </row>
    <row r="14" spans="1:2" ht="24" customHeight="1">
      <c r="A14" s="286" t="s">
        <v>136</v>
      </c>
      <c r="B14" s="285">
        <v>21600</v>
      </c>
    </row>
    <row r="15" spans="1:2" ht="24" customHeight="1">
      <c r="A15" s="286" t="s">
        <v>137</v>
      </c>
      <c r="B15" s="285">
        <v>20</v>
      </c>
    </row>
    <row r="16" spans="1:2" ht="24" customHeight="1">
      <c r="A16" s="286" t="s">
        <v>138</v>
      </c>
      <c r="B16" s="285">
        <v>1124</v>
      </c>
    </row>
    <row r="17" spans="1:2" ht="24" customHeight="1">
      <c r="A17" s="286" t="s">
        <v>139</v>
      </c>
      <c r="B17" s="285">
        <v>15500</v>
      </c>
    </row>
    <row r="18" spans="1:2" ht="24" customHeight="1">
      <c r="A18" s="286" t="s">
        <v>140</v>
      </c>
      <c r="B18" s="285">
        <v>8200</v>
      </c>
    </row>
    <row r="19" spans="1:2" ht="24" customHeight="1">
      <c r="A19" s="286" t="s">
        <v>141</v>
      </c>
      <c r="B19" s="285">
        <v>2700</v>
      </c>
    </row>
    <row r="20" spans="1:2" ht="24" customHeight="1">
      <c r="A20" s="286" t="s">
        <v>142</v>
      </c>
      <c r="B20" s="285">
        <v>22000</v>
      </c>
    </row>
    <row r="21" spans="1:2" ht="24" customHeight="1">
      <c r="A21" s="286" t="s">
        <v>143</v>
      </c>
      <c r="B21" s="285">
        <v>5500</v>
      </c>
    </row>
    <row r="22" spans="1:2" ht="24" customHeight="1">
      <c r="A22" s="286" t="s">
        <v>144</v>
      </c>
      <c r="B22" s="285">
        <v>3660</v>
      </c>
    </row>
    <row r="23" spans="1:2" ht="24" customHeight="1">
      <c r="A23" s="284" t="s">
        <v>145</v>
      </c>
      <c r="B23" s="285">
        <f>SUM(B24:B37)</f>
        <v>85896.43</v>
      </c>
    </row>
    <row r="24" spans="1:2" ht="24" customHeight="1">
      <c r="A24" s="284" t="s">
        <v>146</v>
      </c>
      <c r="B24" s="285">
        <f>'[1]上级指标分配'!$B$14</f>
        <v>2483.43</v>
      </c>
    </row>
    <row r="25" spans="1:2" ht="24" customHeight="1">
      <c r="A25" s="284" t="s">
        <v>262</v>
      </c>
      <c r="B25" s="285">
        <v>83</v>
      </c>
    </row>
    <row r="26" spans="1:2" ht="24" customHeight="1">
      <c r="A26" s="284" t="s">
        <v>263</v>
      </c>
      <c r="B26" s="285">
        <v>25928</v>
      </c>
    </row>
    <row r="27" spans="1:2" ht="24" customHeight="1">
      <c r="A27" s="284" t="s">
        <v>264</v>
      </c>
      <c r="B27" s="285">
        <v>1352</v>
      </c>
    </row>
    <row r="28" spans="1:2" ht="24" customHeight="1">
      <c r="A28" s="284" t="s">
        <v>265</v>
      </c>
      <c r="B28" s="285">
        <v>3323</v>
      </c>
    </row>
    <row r="29" spans="1:2" ht="24" customHeight="1">
      <c r="A29" s="284" t="s">
        <v>266</v>
      </c>
      <c r="B29" s="285">
        <v>868</v>
      </c>
    </row>
    <row r="30" spans="1:2" ht="24" customHeight="1">
      <c r="A30" s="284" t="s">
        <v>267</v>
      </c>
      <c r="B30" s="285">
        <v>5220</v>
      </c>
    </row>
    <row r="31" spans="1:2" ht="24" customHeight="1">
      <c r="A31" s="284" t="s">
        <v>268</v>
      </c>
      <c r="B31" s="285">
        <f>'[1]上级指标分配'!$B$21</f>
        <v>8552</v>
      </c>
    </row>
    <row r="32" spans="1:2" ht="24" customHeight="1">
      <c r="A32" s="284" t="s">
        <v>269</v>
      </c>
      <c r="B32" s="285">
        <v>33226</v>
      </c>
    </row>
    <row r="33" spans="1:2" ht="24" customHeight="1">
      <c r="A33" s="284" t="s">
        <v>270</v>
      </c>
      <c r="B33" s="285">
        <v>3925</v>
      </c>
    </row>
    <row r="34" spans="1:2" ht="24" customHeight="1">
      <c r="A34" s="284" t="s">
        <v>271</v>
      </c>
      <c r="B34" s="285">
        <f>'[1]上级指标分配'!$B$24</f>
        <v>390</v>
      </c>
    </row>
    <row r="35" spans="1:2" ht="24" customHeight="1">
      <c r="A35" s="284" t="s">
        <v>272</v>
      </c>
      <c r="B35" s="285">
        <f>'[1]上级指标分配'!$B$25</f>
        <v>446</v>
      </c>
    </row>
    <row r="36" spans="1:2" ht="24" customHeight="1">
      <c r="A36" s="284" t="s">
        <v>273</v>
      </c>
      <c r="B36" s="285"/>
    </row>
    <row r="37" spans="1:2" ht="24" customHeight="1">
      <c r="A37" s="284" t="s">
        <v>274</v>
      </c>
      <c r="B37" s="285">
        <f>'[1]上级指标分配'!$B$27</f>
        <v>100</v>
      </c>
    </row>
    <row r="38" spans="1:2" ht="24" customHeight="1">
      <c r="A38" s="158" t="s">
        <v>165</v>
      </c>
      <c r="B38" s="285">
        <f>B4+B5+B23</f>
        <v>221000.43</v>
      </c>
    </row>
    <row r="39" spans="1:2" ht="24" customHeight="1">
      <c r="A39" s="287" t="s">
        <v>253</v>
      </c>
      <c r="B39" s="288">
        <v>40000</v>
      </c>
    </row>
    <row r="40" spans="1:2" ht="24" customHeight="1">
      <c r="A40" s="287" t="s">
        <v>254</v>
      </c>
      <c r="B40" s="288">
        <v>6000</v>
      </c>
    </row>
    <row r="41" spans="1:2" ht="28.5" customHeight="1">
      <c r="A41" s="289" t="s">
        <v>275</v>
      </c>
      <c r="B41" s="290">
        <f>SUM(B39:B40)</f>
        <v>46000</v>
      </c>
    </row>
  </sheetData>
  <sheetProtection/>
  <mergeCells count="1">
    <mergeCell ref="A1:B1"/>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sheetPr>
    <tabColor rgb="FFC00000"/>
  </sheetPr>
  <dimension ref="A1:B19"/>
  <sheetViews>
    <sheetView zoomScaleSheetLayoutView="100" workbookViewId="0" topLeftCell="A1">
      <selection activeCell="D22" sqref="D22"/>
    </sheetView>
  </sheetViews>
  <sheetFormatPr defaultColWidth="9.00390625" defaultRowHeight="14.25"/>
  <cols>
    <col min="1" max="1" width="39.50390625" style="0" customWidth="1"/>
    <col min="2" max="2" width="37.50390625" style="278" customWidth="1"/>
  </cols>
  <sheetData>
    <row r="1" spans="1:2" ht="22.5">
      <c r="A1" s="279" t="s">
        <v>276</v>
      </c>
      <c r="B1" s="280"/>
    </row>
    <row r="2" spans="1:2" ht="21" customHeight="1">
      <c r="A2" s="281" t="s">
        <v>277</v>
      </c>
      <c r="B2" s="282" t="s">
        <v>63</v>
      </c>
    </row>
    <row r="3" spans="1:2" ht="33.75" customHeight="1">
      <c r="A3" s="158" t="s">
        <v>124</v>
      </c>
      <c r="B3" s="283" t="s">
        <v>125</v>
      </c>
    </row>
    <row r="4" spans="1:2" ht="24" customHeight="1">
      <c r="A4" s="284" t="s">
        <v>278</v>
      </c>
      <c r="B4" s="285">
        <f>B5</f>
        <v>85896.43</v>
      </c>
    </row>
    <row r="5" spans="1:2" ht="24" customHeight="1">
      <c r="A5" s="284" t="s">
        <v>279</v>
      </c>
      <c r="B5" s="285">
        <f>SUM(B6:B19)</f>
        <v>85896.43</v>
      </c>
    </row>
    <row r="6" spans="1:2" ht="24" customHeight="1">
      <c r="A6" s="284" t="s">
        <v>146</v>
      </c>
      <c r="B6" s="285">
        <f>'[1]上级指标分配'!$B$14</f>
        <v>2483.43</v>
      </c>
    </row>
    <row r="7" spans="1:2" ht="24" customHeight="1">
      <c r="A7" s="284" t="s">
        <v>262</v>
      </c>
      <c r="B7" s="285">
        <v>83</v>
      </c>
    </row>
    <row r="8" spans="1:2" ht="24" customHeight="1">
      <c r="A8" s="284" t="s">
        <v>263</v>
      </c>
      <c r="B8" s="285">
        <v>25928</v>
      </c>
    </row>
    <row r="9" spans="1:2" ht="24" customHeight="1">
      <c r="A9" s="284" t="s">
        <v>264</v>
      </c>
      <c r="B9" s="285">
        <v>1352</v>
      </c>
    </row>
    <row r="10" spans="1:2" ht="24" customHeight="1">
      <c r="A10" s="284" t="s">
        <v>265</v>
      </c>
      <c r="B10" s="285">
        <v>3323</v>
      </c>
    </row>
    <row r="11" spans="1:2" ht="24" customHeight="1">
      <c r="A11" s="284" t="s">
        <v>266</v>
      </c>
      <c r="B11" s="285">
        <v>868</v>
      </c>
    </row>
    <row r="12" spans="1:2" ht="24" customHeight="1">
      <c r="A12" s="284" t="s">
        <v>267</v>
      </c>
      <c r="B12" s="285">
        <v>5220</v>
      </c>
    </row>
    <row r="13" spans="1:2" ht="24" customHeight="1">
      <c r="A13" s="284" t="s">
        <v>268</v>
      </c>
      <c r="B13" s="285">
        <f>'[1]上级指标分配'!$B$21</f>
        <v>8552</v>
      </c>
    </row>
    <row r="14" spans="1:2" ht="24" customHeight="1">
      <c r="A14" s="284" t="s">
        <v>269</v>
      </c>
      <c r="B14" s="285">
        <v>33226</v>
      </c>
    </row>
    <row r="15" spans="1:2" ht="24" customHeight="1">
      <c r="A15" s="284" t="s">
        <v>270</v>
      </c>
      <c r="B15" s="285">
        <v>3925</v>
      </c>
    </row>
    <row r="16" spans="1:2" ht="24" customHeight="1">
      <c r="A16" s="284" t="s">
        <v>271</v>
      </c>
      <c r="B16" s="285">
        <f>'[1]上级指标分配'!$B$24</f>
        <v>390</v>
      </c>
    </row>
    <row r="17" spans="1:2" ht="24" customHeight="1">
      <c r="A17" s="284" t="s">
        <v>272</v>
      </c>
      <c r="B17" s="285">
        <f>'[1]上级指标分配'!$B$25</f>
        <v>446</v>
      </c>
    </row>
    <row r="18" spans="1:2" ht="24" customHeight="1">
      <c r="A18" s="284" t="s">
        <v>273</v>
      </c>
      <c r="B18" s="285"/>
    </row>
    <row r="19" spans="1:2" ht="24" customHeight="1">
      <c r="A19" s="284" t="s">
        <v>274</v>
      </c>
      <c r="B19" s="285">
        <f>'[1]上级指标分配'!$B$27</f>
        <v>100</v>
      </c>
    </row>
  </sheetData>
  <sheetProtection/>
  <mergeCells count="1">
    <mergeCell ref="A1:B1"/>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sheetPr>
    <tabColor rgb="FFFF0000"/>
  </sheetPr>
  <dimension ref="A1:B469"/>
  <sheetViews>
    <sheetView showZeros="0" workbookViewId="0" topLeftCell="A1">
      <pane ySplit="3" topLeftCell="A453" activePane="bottomLeft" state="frozen"/>
      <selection pane="bottomLeft" activeCell="F368" sqref="F368"/>
    </sheetView>
  </sheetViews>
  <sheetFormatPr defaultColWidth="9.00390625" defaultRowHeight="14.25"/>
  <cols>
    <col min="1" max="1" width="50.625" style="257" customWidth="1"/>
    <col min="2" max="2" width="43.25390625" style="258" customWidth="1"/>
    <col min="3" max="16384" width="9.00390625" style="190" customWidth="1"/>
  </cols>
  <sheetData>
    <row r="1" spans="1:2" ht="20.25">
      <c r="A1" s="259" t="s">
        <v>280</v>
      </c>
      <c r="B1" s="260"/>
    </row>
    <row r="2" spans="1:2" ht="14.25">
      <c r="A2" s="261" t="s">
        <v>281</v>
      </c>
      <c r="B2" s="262" t="s">
        <v>282</v>
      </c>
    </row>
    <row r="3" spans="1:2" s="254" customFormat="1" ht="27.75" customHeight="1">
      <c r="A3" s="263" t="s">
        <v>283</v>
      </c>
      <c r="B3" s="264" t="s">
        <v>196</v>
      </c>
    </row>
    <row r="4" spans="1:2" ht="14.25">
      <c r="A4" s="265" t="s">
        <v>284</v>
      </c>
      <c r="B4" s="266">
        <f>B5+B8+B12+B19+B22+B26+B32+B35+B38+B42+B46+B49+B53+B56+B59+B63+B68+B73+B77+B85</f>
        <v>131760.77449999997</v>
      </c>
    </row>
    <row r="5" spans="1:2" ht="14.25">
      <c r="A5" s="265" t="s">
        <v>285</v>
      </c>
      <c r="B5" s="266">
        <f>SUM(B6:B7)</f>
        <v>921</v>
      </c>
    </row>
    <row r="6" spans="1:2" ht="14.25">
      <c r="A6" s="267" t="s">
        <v>286</v>
      </c>
      <c r="B6" s="266">
        <v>817</v>
      </c>
    </row>
    <row r="7" spans="1:2" ht="14.25">
      <c r="A7" s="267" t="s">
        <v>287</v>
      </c>
      <c r="B7" s="266">
        <v>104</v>
      </c>
    </row>
    <row r="8" spans="1:2" ht="14.25">
      <c r="A8" s="265" t="s">
        <v>288</v>
      </c>
      <c r="B8" s="266">
        <f>SUM(B9:B11)</f>
        <v>5251.28</v>
      </c>
    </row>
    <row r="9" spans="1:2" ht="14.25">
      <c r="A9" s="267" t="s">
        <v>286</v>
      </c>
      <c r="B9" s="266">
        <v>598.78</v>
      </c>
    </row>
    <row r="10" spans="1:2" ht="14.25">
      <c r="A10" s="267" t="s">
        <v>287</v>
      </c>
      <c r="B10" s="266">
        <v>4652.5</v>
      </c>
    </row>
    <row r="11" spans="1:2" ht="14.25">
      <c r="A11" s="267" t="s">
        <v>289</v>
      </c>
      <c r="B11" s="266">
        <v>0</v>
      </c>
    </row>
    <row r="12" spans="1:2" ht="14.25">
      <c r="A12" s="265" t="s">
        <v>290</v>
      </c>
      <c r="B12" s="266">
        <f>SUM(B13:B18)</f>
        <v>42466.850000000006</v>
      </c>
    </row>
    <row r="13" spans="1:2" ht="14.25">
      <c r="A13" s="267" t="s">
        <v>286</v>
      </c>
      <c r="B13" s="266">
        <v>32550</v>
      </c>
    </row>
    <row r="14" spans="1:2" ht="14.25">
      <c r="A14" s="267" t="s">
        <v>287</v>
      </c>
      <c r="B14" s="266">
        <v>1093.8</v>
      </c>
    </row>
    <row r="15" spans="1:2" ht="14.25">
      <c r="A15" s="267" t="s">
        <v>291</v>
      </c>
      <c r="B15" s="266">
        <v>0</v>
      </c>
    </row>
    <row r="16" spans="1:2" ht="14.25">
      <c r="A16" s="267" t="s">
        <v>292</v>
      </c>
      <c r="B16" s="266">
        <v>494.97</v>
      </c>
    </row>
    <row r="17" spans="1:2" ht="14.25">
      <c r="A17" s="267" t="s">
        <v>293</v>
      </c>
      <c r="B17" s="266">
        <v>2464.54</v>
      </c>
    </row>
    <row r="18" spans="1:2" ht="14.25">
      <c r="A18" s="267" t="s">
        <v>294</v>
      </c>
      <c r="B18" s="266">
        <v>5863.54</v>
      </c>
    </row>
    <row r="19" spans="1:2" ht="14.25">
      <c r="A19" s="265" t="s">
        <v>295</v>
      </c>
      <c r="B19" s="266">
        <f>SUM(B20:B21)</f>
        <v>30502.984999999997</v>
      </c>
    </row>
    <row r="20" spans="1:2" ht="14.25">
      <c r="A20" s="267" t="s">
        <v>286</v>
      </c>
      <c r="B20" s="266">
        <v>971.51</v>
      </c>
    </row>
    <row r="21" spans="1:2" ht="14.25">
      <c r="A21" s="267" t="s">
        <v>296</v>
      </c>
      <c r="B21" s="266">
        <v>29531.475</v>
      </c>
    </row>
    <row r="22" spans="1:2" ht="14.25">
      <c r="A22" s="265" t="s">
        <v>297</v>
      </c>
      <c r="B22" s="266">
        <f>SUM(B23:B25)</f>
        <v>1310.1</v>
      </c>
    </row>
    <row r="23" spans="1:2" ht="14.25">
      <c r="A23" s="267" t="s">
        <v>286</v>
      </c>
      <c r="B23" s="266">
        <v>843.2</v>
      </c>
    </row>
    <row r="24" spans="1:2" ht="14.25">
      <c r="A24" s="267" t="s">
        <v>298</v>
      </c>
      <c r="B24" s="266">
        <v>266.9</v>
      </c>
    </row>
    <row r="25" spans="1:2" ht="14.25">
      <c r="A25" s="432" t="s">
        <v>299</v>
      </c>
      <c r="B25" s="266">
        <v>200</v>
      </c>
    </row>
    <row r="26" spans="1:2" ht="14.25">
      <c r="A26" s="265" t="s">
        <v>300</v>
      </c>
      <c r="B26" s="266">
        <f>SUM(B27:B31)</f>
        <v>24812.79</v>
      </c>
    </row>
    <row r="27" spans="1:2" ht="14.25">
      <c r="A27" s="267" t="s">
        <v>286</v>
      </c>
      <c r="B27" s="266">
        <v>326.308</v>
      </c>
    </row>
    <row r="28" spans="1:2" ht="14.25">
      <c r="A28" s="267" t="s">
        <v>287</v>
      </c>
      <c r="B28" s="266">
        <v>0</v>
      </c>
    </row>
    <row r="29" spans="1:2" ht="14.25">
      <c r="A29" s="267" t="s">
        <v>301</v>
      </c>
      <c r="B29" s="266">
        <v>0</v>
      </c>
    </row>
    <row r="30" spans="1:2" ht="14.25">
      <c r="A30" s="267" t="s">
        <v>293</v>
      </c>
      <c r="B30" s="266">
        <v>0</v>
      </c>
    </row>
    <row r="31" spans="1:2" ht="14.25">
      <c r="A31" s="267" t="s">
        <v>302</v>
      </c>
      <c r="B31" s="266">
        <v>24486.482</v>
      </c>
    </row>
    <row r="32" spans="1:2" ht="14.25">
      <c r="A32" s="265" t="s">
        <v>303</v>
      </c>
      <c r="B32" s="266">
        <f>SUM(B33:B34)</f>
        <v>0</v>
      </c>
    </row>
    <row r="33" spans="1:2" ht="14.25">
      <c r="A33" s="267" t="s">
        <v>286</v>
      </c>
      <c r="B33" s="266">
        <v>0</v>
      </c>
    </row>
    <row r="34" spans="1:2" ht="14.25">
      <c r="A34" s="267" t="s">
        <v>304</v>
      </c>
      <c r="B34" s="266">
        <v>0</v>
      </c>
    </row>
    <row r="35" spans="1:2" ht="14.25">
      <c r="A35" s="265" t="s">
        <v>305</v>
      </c>
      <c r="B35" s="266">
        <f>SUM(B36:B37)</f>
        <v>1373.67</v>
      </c>
    </row>
    <row r="36" spans="1:2" ht="14.25">
      <c r="A36" s="267" t="s">
        <v>286</v>
      </c>
      <c r="B36" s="266">
        <v>993.67</v>
      </c>
    </row>
    <row r="37" spans="1:2" ht="14.25">
      <c r="A37" s="267" t="s">
        <v>306</v>
      </c>
      <c r="B37" s="266">
        <v>380</v>
      </c>
    </row>
    <row r="38" spans="1:2" ht="14.25">
      <c r="A38" s="265" t="s">
        <v>307</v>
      </c>
      <c r="B38" s="266">
        <f>SUM(B39:B41)</f>
        <v>230.93</v>
      </c>
    </row>
    <row r="39" spans="1:2" ht="14.25">
      <c r="A39" s="267" t="s">
        <v>286</v>
      </c>
      <c r="B39" s="266">
        <v>207.93</v>
      </c>
    </row>
    <row r="40" spans="1:2" ht="14.25">
      <c r="A40" s="267" t="s">
        <v>287</v>
      </c>
      <c r="B40" s="266">
        <v>23</v>
      </c>
    </row>
    <row r="41" spans="1:2" ht="14.25">
      <c r="A41" s="267" t="s">
        <v>308</v>
      </c>
      <c r="B41" s="266">
        <v>0</v>
      </c>
    </row>
    <row r="42" spans="1:2" ht="14.25">
      <c r="A42" s="265" t="s">
        <v>309</v>
      </c>
      <c r="B42" s="266">
        <f>SUM(B43:B45)</f>
        <v>2695.816</v>
      </c>
    </row>
    <row r="43" spans="1:2" ht="14.25">
      <c r="A43" s="267" t="s">
        <v>286</v>
      </c>
      <c r="B43" s="266">
        <v>2158.49</v>
      </c>
    </row>
    <row r="44" spans="1:2" ht="14.25">
      <c r="A44" s="267" t="s">
        <v>287</v>
      </c>
      <c r="B44" s="266">
        <v>537.326</v>
      </c>
    </row>
    <row r="45" spans="1:2" ht="14.25">
      <c r="A45" s="267" t="s">
        <v>310</v>
      </c>
      <c r="B45" s="266">
        <v>0</v>
      </c>
    </row>
    <row r="46" spans="1:2" ht="14.25">
      <c r="A46" s="265" t="s">
        <v>311</v>
      </c>
      <c r="B46" s="266">
        <f>SUM(B47:B48)</f>
        <v>124.75</v>
      </c>
    </row>
    <row r="47" spans="1:2" ht="14.25">
      <c r="A47" s="267" t="s">
        <v>312</v>
      </c>
      <c r="B47" s="266">
        <v>0</v>
      </c>
    </row>
    <row r="48" spans="1:2" ht="14.25">
      <c r="A48" s="267" t="s">
        <v>313</v>
      </c>
      <c r="B48" s="266">
        <v>124.75</v>
      </c>
    </row>
    <row r="49" spans="1:2" s="190" customFormat="1" ht="14.25">
      <c r="A49" s="265" t="s">
        <v>314</v>
      </c>
      <c r="B49" s="266">
        <v>0</v>
      </c>
    </row>
    <row r="50" spans="1:2" s="190" customFormat="1" ht="14.25">
      <c r="A50" s="267" t="s">
        <v>286</v>
      </c>
      <c r="B50" s="266">
        <v>0</v>
      </c>
    </row>
    <row r="51" spans="1:2" s="190" customFormat="1" ht="14.25">
      <c r="A51" s="267" t="s">
        <v>287</v>
      </c>
      <c r="B51" s="266">
        <v>0</v>
      </c>
    </row>
    <row r="52" spans="1:2" s="190" customFormat="1" ht="14.25">
      <c r="A52" s="269" t="s">
        <v>315</v>
      </c>
      <c r="B52" s="266">
        <v>0</v>
      </c>
    </row>
    <row r="53" spans="1:2" ht="14.25">
      <c r="A53" s="265" t="s">
        <v>316</v>
      </c>
      <c r="B53" s="266">
        <f>SUM(B54:B55)</f>
        <v>3533.65</v>
      </c>
    </row>
    <row r="54" spans="1:2" ht="14.25">
      <c r="A54" s="267" t="s">
        <v>286</v>
      </c>
      <c r="B54" s="266">
        <v>281.75</v>
      </c>
    </row>
    <row r="55" spans="1:2" ht="14.25">
      <c r="A55" s="267" t="s">
        <v>317</v>
      </c>
      <c r="B55" s="266">
        <v>3251.9</v>
      </c>
    </row>
    <row r="56" spans="1:2" ht="14.25">
      <c r="A56" s="265" t="s">
        <v>318</v>
      </c>
      <c r="B56" s="266">
        <f>SUM(B57:B58)</f>
        <v>132.98000000000002</v>
      </c>
    </row>
    <row r="57" spans="1:2" ht="14.25">
      <c r="A57" s="267" t="s">
        <v>319</v>
      </c>
      <c r="B57" s="266">
        <v>122.98</v>
      </c>
    </row>
    <row r="58" spans="1:2" ht="14.25">
      <c r="A58" s="267" t="s">
        <v>320</v>
      </c>
      <c r="B58" s="266">
        <v>10</v>
      </c>
    </row>
    <row r="59" spans="1:2" ht="14.25">
      <c r="A59" s="265" t="s">
        <v>321</v>
      </c>
      <c r="B59" s="266">
        <f>SUM(B60:B62)</f>
        <v>865</v>
      </c>
    </row>
    <row r="60" spans="1:2" ht="14.25">
      <c r="A60" s="267" t="s">
        <v>286</v>
      </c>
      <c r="B60" s="266">
        <v>148.03</v>
      </c>
    </row>
    <row r="61" spans="1:2" ht="14.25">
      <c r="A61" s="267" t="s">
        <v>287</v>
      </c>
      <c r="B61" s="266">
        <v>96</v>
      </c>
    </row>
    <row r="62" spans="1:2" ht="14.25">
      <c r="A62" s="267" t="s">
        <v>293</v>
      </c>
      <c r="B62" s="266">
        <v>620.97</v>
      </c>
    </row>
    <row r="63" spans="1:2" ht="14.25">
      <c r="A63" s="265" t="s">
        <v>322</v>
      </c>
      <c r="B63" s="266">
        <f>SUM(B64:B67)</f>
        <v>3752.3999999999996</v>
      </c>
    </row>
    <row r="64" spans="1:2" ht="14.25">
      <c r="A64" s="267" t="s">
        <v>286</v>
      </c>
      <c r="B64" s="266">
        <v>2169.2</v>
      </c>
    </row>
    <row r="65" spans="1:2" ht="14.25">
      <c r="A65" s="267" t="s">
        <v>287</v>
      </c>
      <c r="B65" s="266">
        <v>1535.2</v>
      </c>
    </row>
    <row r="66" spans="1:2" ht="14.25">
      <c r="A66" s="267" t="s">
        <v>293</v>
      </c>
      <c r="B66" s="266">
        <v>48</v>
      </c>
    </row>
    <row r="67" spans="1:2" ht="14.25">
      <c r="A67" s="267" t="s">
        <v>323</v>
      </c>
      <c r="B67" s="266">
        <v>0</v>
      </c>
    </row>
    <row r="68" spans="1:2" ht="14.25">
      <c r="A68" s="265" t="s">
        <v>324</v>
      </c>
      <c r="B68" s="266">
        <f>SUM(B69:B72)</f>
        <v>1703.76</v>
      </c>
    </row>
    <row r="69" spans="1:2" ht="14.25">
      <c r="A69" s="267" t="s">
        <v>286</v>
      </c>
      <c r="B69" s="266">
        <v>756.42</v>
      </c>
    </row>
    <row r="70" spans="1:2" ht="14.25">
      <c r="A70" s="267" t="s">
        <v>287</v>
      </c>
      <c r="B70" s="266">
        <v>854.64</v>
      </c>
    </row>
    <row r="71" spans="1:2" ht="14.25">
      <c r="A71" s="267" t="s">
        <v>293</v>
      </c>
      <c r="B71" s="266">
        <v>19.2</v>
      </c>
    </row>
    <row r="72" spans="1:2" ht="14.25">
      <c r="A72" s="267" t="s">
        <v>325</v>
      </c>
      <c r="B72" s="266">
        <v>73.5</v>
      </c>
    </row>
    <row r="73" spans="1:2" ht="14.25">
      <c r="A73" s="265" t="s">
        <v>326</v>
      </c>
      <c r="B73" s="266">
        <f>SUM(B74:B76)</f>
        <v>1547.1299999999999</v>
      </c>
    </row>
    <row r="74" spans="1:2" ht="14.25">
      <c r="A74" s="267" t="s">
        <v>286</v>
      </c>
      <c r="B74" s="266">
        <v>361.29</v>
      </c>
    </row>
    <row r="75" spans="1:2" ht="14.25">
      <c r="A75" s="267" t="s">
        <v>287</v>
      </c>
      <c r="B75" s="266">
        <v>1185.84</v>
      </c>
    </row>
    <row r="76" spans="1:2" ht="14.25">
      <c r="A76" s="267" t="s">
        <v>327</v>
      </c>
      <c r="B76" s="266">
        <v>0</v>
      </c>
    </row>
    <row r="77" spans="1:2" ht="14.25">
      <c r="A77" s="265" t="s">
        <v>328</v>
      </c>
      <c r="B77" s="266">
        <f>SUM(B78:B80)</f>
        <v>367.12</v>
      </c>
    </row>
    <row r="78" spans="1:2" ht="14.25">
      <c r="A78" s="267" t="s">
        <v>286</v>
      </c>
      <c r="B78" s="266">
        <v>267.5</v>
      </c>
    </row>
    <row r="79" spans="1:2" ht="14.25">
      <c r="A79" s="267" t="s">
        <v>287</v>
      </c>
      <c r="B79" s="266">
        <v>76.12</v>
      </c>
    </row>
    <row r="80" spans="1:2" ht="14.25">
      <c r="A80" s="267" t="s">
        <v>329</v>
      </c>
      <c r="B80" s="266">
        <v>23.5</v>
      </c>
    </row>
    <row r="81" spans="1:2" ht="14.25">
      <c r="A81" s="265" t="s">
        <v>330</v>
      </c>
      <c r="B81" s="266">
        <v>0</v>
      </c>
    </row>
    <row r="82" spans="1:2" ht="14.25">
      <c r="A82" s="267" t="s">
        <v>286</v>
      </c>
      <c r="B82" s="266">
        <v>0</v>
      </c>
    </row>
    <row r="83" spans="1:2" ht="14.25">
      <c r="A83" s="267" t="s">
        <v>287</v>
      </c>
      <c r="B83" s="266">
        <v>0</v>
      </c>
    </row>
    <row r="84" spans="1:2" ht="14.25">
      <c r="A84" s="270" t="s">
        <v>331</v>
      </c>
      <c r="B84" s="266">
        <v>0</v>
      </c>
    </row>
    <row r="85" spans="1:2" ht="14.25">
      <c r="A85" s="265" t="s">
        <v>332</v>
      </c>
      <c r="B85" s="266">
        <f>SUM(B86:B89)</f>
        <v>10168.5635</v>
      </c>
    </row>
    <row r="86" spans="1:2" ht="14.25">
      <c r="A86" s="267" t="s">
        <v>286</v>
      </c>
      <c r="B86" s="266">
        <v>776.26</v>
      </c>
    </row>
    <row r="87" spans="1:2" ht="14.25">
      <c r="A87" s="267" t="s">
        <v>287</v>
      </c>
      <c r="B87" s="266">
        <v>0</v>
      </c>
    </row>
    <row r="88" spans="1:2" ht="14.25">
      <c r="A88" s="267" t="s">
        <v>293</v>
      </c>
      <c r="B88" s="266">
        <v>3309.26</v>
      </c>
    </row>
    <row r="89" spans="1:2" ht="14.25">
      <c r="A89" s="270" t="s">
        <v>333</v>
      </c>
      <c r="B89" s="266">
        <v>6083.0435</v>
      </c>
    </row>
    <row r="90" spans="1:2" ht="14.25">
      <c r="A90" s="265" t="s">
        <v>334</v>
      </c>
      <c r="B90" s="266">
        <v>0</v>
      </c>
    </row>
    <row r="91" spans="1:2" ht="14.25">
      <c r="A91" s="267" t="s">
        <v>335</v>
      </c>
      <c r="B91" s="266">
        <v>0</v>
      </c>
    </row>
    <row r="92" spans="1:2" ht="14.25">
      <c r="A92" s="265" t="s">
        <v>336</v>
      </c>
      <c r="B92" s="266">
        <f>B93+B96+B98+B102+B107</f>
        <v>13057.840000000002</v>
      </c>
    </row>
    <row r="93" spans="1:2" ht="14.25">
      <c r="A93" s="265" t="s">
        <v>337</v>
      </c>
      <c r="B93" s="266">
        <f>SUM(B94:B95)</f>
        <v>6850</v>
      </c>
    </row>
    <row r="94" spans="1:2" ht="14.25">
      <c r="A94" s="267" t="s">
        <v>338</v>
      </c>
      <c r="B94" s="266">
        <v>6850</v>
      </c>
    </row>
    <row r="95" spans="1:2" ht="14.25">
      <c r="A95" s="267" t="s">
        <v>339</v>
      </c>
      <c r="B95" s="266">
        <v>0</v>
      </c>
    </row>
    <row r="96" spans="1:2" ht="14.25">
      <c r="A96" s="265" t="s">
        <v>340</v>
      </c>
      <c r="B96" s="266">
        <f>B97</f>
        <v>283.81</v>
      </c>
    </row>
    <row r="97" spans="1:2" ht="14.25">
      <c r="A97" s="267" t="s">
        <v>341</v>
      </c>
      <c r="B97" s="266">
        <v>283.81</v>
      </c>
    </row>
    <row r="98" spans="1:2" ht="14.25">
      <c r="A98" s="265" t="s">
        <v>342</v>
      </c>
      <c r="B98" s="266">
        <f>SUM(B99:B101)</f>
        <v>1047.6200000000001</v>
      </c>
    </row>
    <row r="99" spans="1:2" ht="14.25">
      <c r="A99" s="267" t="s">
        <v>286</v>
      </c>
      <c r="B99" s="266">
        <v>956.44</v>
      </c>
    </row>
    <row r="100" spans="1:2" ht="14.25">
      <c r="A100" s="267" t="s">
        <v>287</v>
      </c>
      <c r="B100" s="266">
        <v>91.18</v>
      </c>
    </row>
    <row r="101" spans="1:2" ht="14.25">
      <c r="A101" s="267" t="s">
        <v>343</v>
      </c>
      <c r="B101" s="266">
        <v>0</v>
      </c>
    </row>
    <row r="102" spans="1:2" ht="14.25">
      <c r="A102" s="265" t="s">
        <v>344</v>
      </c>
      <c r="B102" s="266">
        <f>SUM(B103:B106)</f>
        <v>3131.9700000000003</v>
      </c>
    </row>
    <row r="103" spans="1:2" ht="14.25">
      <c r="A103" s="267" t="s">
        <v>286</v>
      </c>
      <c r="B103" s="266">
        <v>1270.49</v>
      </c>
    </row>
    <row r="104" spans="1:2" ht="14.25">
      <c r="A104" s="267" t="s">
        <v>287</v>
      </c>
      <c r="B104" s="266">
        <v>1361.48</v>
      </c>
    </row>
    <row r="105" spans="1:2" ht="14.25">
      <c r="A105" s="267" t="s">
        <v>345</v>
      </c>
      <c r="B105" s="266">
        <v>500</v>
      </c>
    </row>
    <row r="106" spans="1:2" ht="14.25">
      <c r="A106" s="267" t="s">
        <v>346</v>
      </c>
      <c r="B106" s="266">
        <v>0</v>
      </c>
    </row>
    <row r="107" spans="1:2" ht="14.25">
      <c r="A107" s="265" t="s">
        <v>347</v>
      </c>
      <c r="B107" s="266">
        <f>SUM(B108:B112)</f>
        <v>1744.44</v>
      </c>
    </row>
    <row r="108" spans="1:2" ht="14.25">
      <c r="A108" s="267" t="s">
        <v>286</v>
      </c>
      <c r="B108" s="266">
        <v>326.16</v>
      </c>
    </row>
    <row r="109" spans="1:2" ht="14.25">
      <c r="A109" s="267" t="s">
        <v>287</v>
      </c>
      <c r="B109" s="266">
        <v>337</v>
      </c>
    </row>
    <row r="110" spans="1:2" ht="14.25">
      <c r="A110" s="267" t="s">
        <v>348</v>
      </c>
      <c r="B110" s="266">
        <v>693</v>
      </c>
    </row>
    <row r="111" spans="1:2" ht="14.25">
      <c r="A111" s="267" t="s">
        <v>349</v>
      </c>
      <c r="B111" s="266">
        <v>388.28</v>
      </c>
    </row>
    <row r="112" spans="1:2" ht="14.25">
      <c r="A112" s="267" t="s">
        <v>350</v>
      </c>
      <c r="B112" s="266"/>
    </row>
    <row r="113" spans="1:2" ht="14.25">
      <c r="A113" s="265" t="s">
        <v>351</v>
      </c>
      <c r="B113" s="266">
        <f>B114+B117+B123+B128+B130+B134+B136</f>
        <v>254985.90000000002</v>
      </c>
    </row>
    <row r="114" spans="1:2" ht="14.25">
      <c r="A114" s="265" t="s">
        <v>352</v>
      </c>
      <c r="B114" s="266">
        <f>B115+B116</f>
        <v>3487.31</v>
      </c>
    </row>
    <row r="115" spans="1:2" ht="14.25">
      <c r="A115" s="267" t="s">
        <v>286</v>
      </c>
      <c r="B115" s="266">
        <v>278.1</v>
      </c>
    </row>
    <row r="116" spans="1:2" ht="14.25">
      <c r="A116" s="267" t="s">
        <v>353</v>
      </c>
      <c r="B116" s="266">
        <v>3209.21</v>
      </c>
    </row>
    <row r="117" spans="1:2" ht="14.25">
      <c r="A117" s="265" t="s">
        <v>354</v>
      </c>
      <c r="B117" s="266">
        <f>SUM(B118:B122)</f>
        <v>221997.90000000002</v>
      </c>
    </row>
    <row r="118" spans="1:2" ht="14.25">
      <c r="A118" s="267" t="s">
        <v>355</v>
      </c>
      <c r="B118" s="266">
        <v>22904.7</v>
      </c>
    </row>
    <row r="119" spans="1:2" ht="14.25">
      <c r="A119" s="267" t="s">
        <v>356</v>
      </c>
      <c r="B119" s="266">
        <v>66991</v>
      </c>
    </row>
    <row r="120" spans="1:2" ht="14.25">
      <c r="A120" s="267" t="s">
        <v>357</v>
      </c>
      <c r="B120" s="266">
        <v>38886</v>
      </c>
    </row>
    <row r="121" spans="1:2" ht="14.25">
      <c r="A121" s="267" t="s">
        <v>358</v>
      </c>
      <c r="B121" s="266">
        <v>43466</v>
      </c>
    </row>
    <row r="122" spans="1:2" ht="14.25">
      <c r="A122" s="267" t="s">
        <v>359</v>
      </c>
      <c r="B122" s="266">
        <v>49750.2</v>
      </c>
    </row>
    <row r="123" spans="1:2" ht="14.25">
      <c r="A123" s="265" t="s">
        <v>360</v>
      </c>
      <c r="B123" s="266">
        <f>SUM(B124:B127)</f>
        <v>2944.32</v>
      </c>
    </row>
    <row r="124" spans="1:2" ht="14.25">
      <c r="A124" s="432" t="s">
        <v>361</v>
      </c>
      <c r="B124" s="266">
        <v>0</v>
      </c>
    </row>
    <row r="125" spans="1:2" ht="14.25">
      <c r="A125" s="267" t="s">
        <v>362</v>
      </c>
      <c r="B125" s="266">
        <v>2453.07</v>
      </c>
    </row>
    <row r="126" spans="1:2" ht="14.25">
      <c r="A126" s="267" t="s">
        <v>363</v>
      </c>
      <c r="B126" s="266">
        <v>491.25</v>
      </c>
    </row>
    <row r="127" spans="1:2" ht="14.25">
      <c r="A127" s="267" t="s">
        <v>364</v>
      </c>
      <c r="B127" s="266">
        <v>0</v>
      </c>
    </row>
    <row r="128" spans="1:2" ht="14.25">
      <c r="A128" s="265" t="s">
        <v>365</v>
      </c>
      <c r="B128" s="266">
        <f>B129</f>
        <v>628.65</v>
      </c>
    </row>
    <row r="129" spans="1:2" ht="14.25">
      <c r="A129" s="267" t="s">
        <v>366</v>
      </c>
      <c r="B129" s="266">
        <v>628.65</v>
      </c>
    </row>
    <row r="130" spans="1:2" ht="14.25">
      <c r="A130" s="265" t="s">
        <v>367</v>
      </c>
      <c r="B130" s="266">
        <f>SUM(B131:B133)</f>
        <v>927.72</v>
      </c>
    </row>
    <row r="131" spans="1:2" ht="14.25">
      <c r="A131" s="267" t="s">
        <v>368</v>
      </c>
      <c r="B131" s="266">
        <v>436.42</v>
      </c>
    </row>
    <row r="132" spans="1:2" ht="14.25">
      <c r="A132" s="267" t="s">
        <v>369</v>
      </c>
      <c r="B132" s="266">
        <v>491.3</v>
      </c>
    </row>
    <row r="133" spans="1:2" ht="14.25">
      <c r="A133" s="267" t="s">
        <v>370</v>
      </c>
      <c r="B133" s="266">
        <v>0</v>
      </c>
    </row>
    <row r="134" spans="1:2" ht="14.25">
      <c r="A134" s="265" t="s">
        <v>371</v>
      </c>
      <c r="B134" s="266">
        <f>B135</f>
        <v>25000</v>
      </c>
    </row>
    <row r="135" spans="1:2" ht="14.25">
      <c r="A135" s="267" t="s">
        <v>372</v>
      </c>
      <c r="B135" s="266">
        <v>25000</v>
      </c>
    </row>
    <row r="136" spans="1:2" ht="14.25">
      <c r="A136" s="265" t="s">
        <v>373</v>
      </c>
      <c r="B136" s="266">
        <v>0</v>
      </c>
    </row>
    <row r="137" spans="1:2" ht="14.25">
      <c r="A137" s="267" t="s">
        <v>374</v>
      </c>
      <c r="B137" s="266">
        <v>0</v>
      </c>
    </row>
    <row r="138" spans="1:2" ht="14.25">
      <c r="A138" s="265" t="s">
        <v>375</v>
      </c>
      <c r="B138" s="266">
        <f>B146+B142</f>
        <v>10235.65</v>
      </c>
    </row>
    <row r="139" spans="1:2" ht="14.25">
      <c r="A139" s="265" t="s">
        <v>376</v>
      </c>
      <c r="B139" s="266">
        <v>0</v>
      </c>
    </row>
    <row r="140" spans="1:2" ht="14.25">
      <c r="A140" s="267" t="s">
        <v>286</v>
      </c>
      <c r="B140" s="266">
        <v>0</v>
      </c>
    </row>
    <row r="141" spans="1:2" ht="14.25">
      <c r="A141" s="267" t="s">
        <v>287</v>
      </c>
      <c r="B141" s="266">
        <v>0</v>
      </c>
    </row>
    <row r="142" spans="1:2" ht="14.25">
      <c r="A142" s="265" t="s">
        <v>377</v>
      </c>
      <c r="B142" s="266">
        <f>SUM(B143:B145)</f>
        <v>10000</v>
      </c>
    </row>
    <row r="143" spans="1:2" ht="14.25">
      <c r="A143" s="267" t="s">
        <v>378</v>
      </c>
      <c r="B143" s="266">
        <v>10000</v>
      </c>
    </row>
    <row r="144" spans="1:2" ht="14.25">
      <c r="A144" s="267" t="s">
        <v>379</v>
      </c>
      <c r="B144" s="266">
        <v>0</v>
      </c>
    </row>
    <row r="145" spans="1:2" ht="14.25">
      <c r="A145" s="267" t="s">
        <v>380</v>
      </c>
      <c r="B145" s="266">
        <v>0</v>
      </c>
    </row>
    <row r="146" spans="1:2" ht="14.25">
      <c r="A146" s="265" t="s">
        <v>381</v>
      </c>
      <c r="B146" s="266">
        <f>SUM(B147:B149)</f>
        <v>235.65</v>
      </c>
    </row>
    <row r="147" spans="1:2" ht="14.25">
      <c r="A147" s="267" t="s">
        <v>382</v>
      </c>
      <c r="B147" s="266">
        <v>121.65</v>
      </c>
    </row>
    <row r="148" spans="1:2" ht="14.25">
      <c r="A148" s="267" t="s">
        <v>383</v>
      </c>
      <c r="B148" s="266">
        <v>114</v>
      </c>
    </row>
    <row r="149" spans="1:2" ht="14.25">
      <c r="A149" s="267" t="s">
        <v>384</v>
      </c>
      <c r="B149" s="266">
        <v>0</v>
      </c>
    </row>
    <row r="150" spans="1:2" ht="14.25">
      <c r="A150" s="265" t="s">
        <v>385</v>
      </c>
      <c r="B150" s="266">
        <f>B151+B160+B163+B165+B169</f>
        <v>15772.678500000002</v>
      </c>
    </row>
    <row r="151" spans="1:2" ht="14.25">
      <c r="A151" s="265" t="s">
        <v>386</v>
      </c>
      <c r="B151" s="266">
        <f>SUM(B152:B159)</f>
        <v>10251.5885</v>
      </c>
    </row>
    <row r="152" spans="1:2" ht="14.25">
      <c r="A152" s="267" t="s">
        <v>286</v>
      </c>
      <c r="B152" s="266">
        <v>620.73</v>
      </c>
    </row>
    <row r="153" spans="1:2" ht="14.25">
      <c r="A153" s="267" t="s">
        <v>387</v>
      </c>
      <c r="B153" s="266">
        <v>632.1800000000001</v>
      </c>
    </row>
    <row r="154" spans="1:2" ht="14.25">
      <c r="A154" s="267" t="s">
        <v>388</v>
      </c>
      <c r="B154" s="266">
        <v>652</v>
      </c>
    </row>
    <row r="155" spans="1:2" ht="14.25">
      <c r="A155" s="267" t="s">
        <v>389</v>
      </c>
      <c r="B155" s="266">
        <v>770.38</v>
      </c>
    </row>
    <row r="156" spans="1:2" ht="14.25">
      <c r="A156" s="267" t="s">
        <v>390</v>
      </c>
      <c r="B156" s="266">
        <v>415.46</v>
      </c>
    </row>
    <row r="157" spans="1:2" ht="14.25">
      <c r="A157" s="267" t="s">
        <v>391</v>
      </c>
      <c r="B157" s="266">
        <v>381.67999999999995</v>
      </c>
    </row>
    <row r="158" spans="1:2" ht="14.25">
      <c r="A158" s="267" t="s">
        <v>392</v>
      </c>
      <c r="B158" s="266">
        <v>0</v>
      </c>
    </row>
    <row r="159" spans="1:2" ht="14.25">
      <c r="A159" s="267" t="s">
        <v>393</v>
      </c>
      <c r="B159" s="266">
        <f>6037.7+741.4585</f>
        <v>6779.1585</v>
      </c>
    </row>
    <row r="160" spans="1:2" ht="14.25">
      <c r="A160" s="265" t="s">
        <v>394</v>
      </c>
      <c r="B160" s="266">
        <f>SUM(B161:B162)</f>
        <v>1578.2</v>
      </c>
    </row>
    <row r="161" spans="1:2" ht="14.25">
      <c r="A161" s="267" t="s">
        <v>395</v>
      </c>
      <c r="B161" s="266">
        <v>536.2</v>
      </c>
    </row>
    <row r="162" spans="1:2" ht="14.25">
      <c r="A162" s="267" t="s">
        <v>396</v>
      </c>
      <c r="B162" s="266">
        <v>1042</v>
      </c>
    </row>
    <row r="163" spans="1:2" ht="14.25">
      <c r="A163" s="265" t="s">
        <v>397</v>
      </c>
      <c r="B163" s="266">
        <f>B164</f>
        <v>236.79</v>
      </c>
    </row>
    <row r="164" spans="1:2" ht="14.25">
      <c r="A164" s="267" t="s">
        <v>398</v>
      </c>
      <c r="B164" s="266">
        <v>236.79</v>
      </c>
    </row>
    <row r="165" spans="1:2" ht="14.25">
      <c r="A165" s="265" t="s">
        <v>399</v>
      </c>
      <c r="B165" s="266">
        <f>SUM(B166:B168)</f>
        <v>321.53</v>
      </c>
    </row>
    <row r="166" spans="1:2" ht="14.25">
      <c r="A166" s="267" t="s">
        <v>286</v>
      </c>
      <c r="B166" s="266">
        <v>0</v>
      </c>
    </row>
    <row r="167" spans="1:2" ht="14.25">
      <c r="A167" s="267" t="s">
        <v>400</v>
      </c>
      <c r="B167" s="266">
        <v>321.53</v>
      </c>
    </row>
    <row r="168" spans="1:2" ht="14.25">
      <c r="A168" s="267" t="s">
        <v>401</v>
      </c>
      <c r="B168" s="266">
        <v>0</v>
      </c>
    </row>
    <row r="169" spans="1:2" ht="14.25">
      <c r="A169" s="265" t="s">
        <v>402</v>
      </c>
      <c r="B169" s="266">
        <f>SUM(B170:B174)</f>
        <v>3384.57</v>
      </c>
    </row>
    <row r="170" spans="1:2" ht="14.25">
      <c r="A170" s="267" t="s">
        <v>286</v>
      </c>
      <c r="B170" s="266">
        <v>1564.62</v>
      </c>
    </row>
    <row r="171" spans="1:2" ht="14.25">
      <c r="A171" s="267" t="s">
        <v>403</v>
      </c>
      <c r="B171" s="266">
        <v>1499.4</v>
      </c>
    </row>
    <row r="172" spans="1:2" ht="14.25">
      <c r="A172" s="267" t="s">
        <v>404</v>
      </c>
      <c r="B172" s="266">
        <v>320.55</v>
      </c>
    </row>
    <row r="173" spans="1:2" ht="14.25">
      <c r="A173" s="267" t="s">
        <v>400</v>
      </c>
      <c r="B173" s="266">
        <v>0</v>
      </c>
    </row>
    <row r="174" spans="1:2" ht="14.25">
      <c r="A174" s="267" t="s">
        <v>405</v>
      </c>
      <c r="B174" s="266">
        <v>0</v>
      </c>
    </row>
    <row r="175" spans="1:2" ht="14.25">
      <c r="A175" s="265" t="s">
        <v>406</v>
      </c>
      <c r="B175" s="266">
        <v>0</v>
      </c>
    </row>
    <row r="176" spans="1:2" ht="14.25">
      <c r="A176" s="267" t="s">
        <v>407</v>
      </c>
      <c r="B176" s="266"/>
    </row>
    <row r="177" spans="1:2" ht="14.25">
      <c r="A177" s="265" t="s">
        <v>408</v>
      </c>
      <c r="B177" s="266">
        <f>B178+B183+B191+B204+B212+B217+B222+B228+B230+B233+B241+B247</f>
        <v>50569.90499999999</v>
      </c>
    </row>
    <row r="178" spans="1:2" ht="14.25">
      <c r="A178" s="265" t="s">
        <v>409</v>
      </c>
      <c r="B178" s="266">
        <f>SUM(B179:B182)</f>
        <v>16305</v>
      </c>
    </row>
    <row r="179" spans="1:2" ht="14.25">
      <c r="A179" s="267" t="s">
        <v>286</v>
      </c>
      <c r="B179" s="266">
        <v>384.26</v>
      </c>
    </row>
    <row r="180" spans="1:2" ht="14.25">
      <c r="A180" s="267" t="s">
        <v>410</v>
      </c>
      <c r="B180" s="266">
        <v>792.87</v>
      </c>
    </row>
    <row r="181" spans="1:2" ht="14.25">
      <c r="A181" s="267" t="s">
        <v>411</v>
      </c>
      <c r="B181" s="266">
        <v>0</v>
      </c>
    </row>
    <row r="182" spans="1:2" ht="14.25">
      <c r="A182" s="267" t="s">
        <v>412</v>
      </c>
      <c r="B182" s="266">
        <v>15127.87</v>
      </c>
    </row>
    <row r="183" spans="1:2" ht="14.25">
      <c r="A183" s="265" t="s">
        <v>413</v>
      </c>
      <c r="B183" s="266">
        <f>SUM(B184:B188)</f>
        <v>9713.38</v>
      </c>
    </row>
    <row r="184" spans="1:2" ht="14.25">
      <c r="A184" s="267" t="s">
        <v>286</v>
      </c>
      <c r="B184" s="266">
        <v>233.38999999999996</v>
      </c>
    </row>
    <row r="185" spans="1:2" ht="14.25">
      <c r="A185" s="267" t="s">
        <v>414</v>
      </c>
      <c r="B185" s="266">
        <v>5204.35</v>
      </c>
    </row>
    <row r="186" spans="1:2" ht="14.25">
      <c r="A186" s="432" t="s">
        <v>415</v>
      </c>
      <c r="B186" s="266">
        <v>4133.74</v>
      </c>
    </row>
    <row r="187" spans="1:2" ht="14.25">
      <c r="A187" s="267" t="s">
        <v>416</v>
      </c>
      <c r="B187" s="266">
        <v>0</v>
      </c>
    </row>
    <row r="188" spans="1:2" ht="14.25">
      <c r="A188" s="267" t="s">
        <v>417</v>
      </c>
      <c r="B188" s="266">
        <v>141.9</v>
      </c>
    </row>
    <row r="189" spans="1:2" ht="14.25">
      <c r="A189" s="265" t="s">
        <v>418</v>
      </c>
      <c r="B189" s="266">
        <v>0</v>
      </c>
    </row>
    <row r="190" spans="1:2" ht="14.25">
      <c r="A190" s="267" t="s">
        <v>419</v>
      </c>
      <c r="B190" s="266">
        <v>0</v>
      </c>
    </row>
    <row r="191" spans="1:2" ht="14.25">
      <c r="A191" s="265" t="s">
        <v>420</v>
      </c>
      <c r="B191" s="266">
        <f>SUM(B192:B199)</f>
        <v>1031.81</v>
      </c>
    </row>
    <row r="192" spans="1:2" ht="14.25">
      <c r="A192" s="267" t="s">
        <v>421</v>
      </c>
      <c r="B192" s="266">
        <v>712.15</v>
      </c>
    </row>
    <row r="193" spans="1:2" ht="14.25">
      <c r="A193" s="267" t="s">
        <v>422</v>
      </c>
      <c r="B193" s="266">
        <v>0</v>
      </c>
    </row>
    <row r="194" spans="1:2" ht="14.25">
      <c r="A194" s="267" t="s">
        <v>422</v>
      </c>
      <c r="B194" s="266">
        <v>0</v>
      </c>
    </row>
    <row r="195" spans="1:2" s="190" customFormat="1" ht="14.25">
      <c r="A195" s="271" t="s">
        <v>423</v>
      </c>
      <c r="B195" s="266">
        <v>319.66</v>
      </c>
    </row>
    <row r="196" spans="1:2" s="190" customFormat="1" ht="14.25">
      <c r="A196" s="271" t="s">
        <v>424</v>
      </c>
      <c r="B196" s="266">
        <v>0</v>
      </c>
    </row>
    <row r="197" spans="1:2" s="190" customFormat="1" ht="14.25">
      <c r="A197" s="271" t="s">
        <v>425</v>
      </c>
      <c r="B197" s="266">
        <v>0</v>
      </c>
    </row>
    <row r="198" spans="1:2" s="190" customFormat="1" ht="14.25">
      <c r="A198" s="271" t="s">
        <v>426</v>
      </c>
      <c r="B198" s="266">
        <v>0</v>
      </c>
    </row>
    <row r="199" spans="1:2" s="190" customFormat="1" ht="14.25">
      <c r="A199" s="271" t="s">
        <v>427</v>
      </c>
      <c r="B199" s="266">
        <v>0</v>
      </c>
    </row>
    <row r="200" spans="1:2" ht="14.25">
      <c r="A200" s="265" t="s">
        <v>428</v>
      </c>
      <c r="B200" s="266">
        <v>0</v>
      </c>
    </row>
    <row r="201" spans="1:2" ht="14.25">
      <c r="A201" s="267" t="s">
        <v>429</v>
      </c>
      <c r="B201" s="266">
        <v>0</v>
      </c>
    </row>
    <row r="202" spans="1:2" ht="14.25">
      <c r="A202" s="267" t="s">
        <v>430</v>
      </c>
      <c r="B202" s="266">
        <v>0</v>
      </c>
    </row>
    <row r="203" spans="1:2" ht="14.25">
      <c r="A203" s="267" t="s">
        <v>431</v>
      </c>
      <c r="B203" s="266">
        <v>0</v>
      </c>
    </row>
    <row r="204" spans="1:2" ht="14.25">
      <c r="A204" s="265" t="s">
        <v>432</v>
      </c>
      <c r="B204" s="266">
        <f>SUM(B205:B211)</f>
        <v>3604.2799999999997</v>
      </c>
    </row>
    <row r="205" spans="1:2" ht="14.25">
      <c r="A205" s="267" t="s">
        <v>429</v>
      </c>
      <c r="B205" s="266">
        <v>0</v>
      </c>
    </row>
    <row r="206" spans="1:2" ht="14.25">
      <c r="A206" s="267" t="s">
        <v>430</v>
      </c>
      <c r="B206" s="266">
        <v>13.1</v>
      </c>
    </row>
    <row r="207" spans="1:2" ht="14.25">
      <c r="A207" s="267" t="s">
        <v>431</v>
      </c>
      <c r="B207" s="266">
        <v>32.03</v>
      </c>
    </row>
    <row r="208" spans="1:2" ht="14.25">
      <c r="A208" s="267" t="s">
        <v>433</v>
      </c>
      <c r="B208" s="266">
        <v>212.93</v>
      </c>
    </row>
    <row r="209" spans="1:2" ht="14.25">
      <c r="A209" s="267" t="s">
        <v>434</v>
      </c>
      <c r="B209" s="266">
        <v>1430</v>
      </c>
    </row>
    <row r="210" spans="1:2" ht="14.25">
      <c r="A210" s="267" t="s">
        <v>435</v>
      </c>
      <c r="B210" s="266">
        <v>81</v>
      </c>
    </row>
    <row r="211" spans="1:2" ht="14.25">
      <c r="A211" s="267" t="s">
        <v>436</v>
      </c>
      <c r="B211" s="266">
        <v>1835.22</v>
      </c>
    </row>
    <row r="212" spans="1:2" ht="14.25">
      <c r="A212" s="265" t="s">
        <v>437</v>
      </c>
      <c r="B212" s="266">
        <f>SUM(B213:B216)</f>
        <v>2638.36</v>
      </c>
    </row>
    <row r="213" spans="1:2" ht="14.25">
      <c r="A213" s="267" t="s">
        <v>438</v>
      </c>
      <c r="B213" s="266">
        <v>363.97</v>
      </c>
    </row>
    <row r="214" spans="1:2" ht="14.25">
      <c r="A214" s="267" t="s">
        <v>439</v>
      </c>
      <c r="B214" s="266">
        <v>269.51</v>
      </c>
    </row>
    <row r="215" spans="1:2" ht="14.25">
      <c r="A215" s="267" t="s">
        <v>440</v>
      </c>
      <c r="B215" s="266">
        <v>192.13</v>
      </c>
    </row>
    <row r="216" spans="1:2" ht="14.25">
      <c r="A216" s="432" t="s">
        <v>441</v>
      </c>
      <c r="B216" s="266">
        <v>1812.75</v>
      </c>
    </row>
    <row r="217" spans="1:2" ht="14.25">
      <c r="A217" s="265" t="s">
        <v>442</v>
      </c>
      <c r="B217" s="266">
        <f>SUM(B218:B221)</f>
        <v>4353.325</v>
      </c>
    </row>
    <row r="218" spans="1:2" ht="14.25">
      <c r="A218" s="267" t="s">
        <v>443</v>
      </c>
      <c r="B218" s="266">
        <v>439.7</v>
      </c>
    </row>
    <row r="219" spans="1:2" ht="14.25">
      <c r="A219" s="267" t="s">
        <v>444</v>
      </c>
      <c r="B219" s="266">
        <v>388.375</v>
      </c>
    </row>
    <row r="220" spans="1:2" ht="14.25">
      <c r="A220" s="267" t="s">
        <v>445</v>
      </c>
      <c r="B220" s="266">
        <v>525.25</v>
      </c>
    </row>
    <row r="221" spans="1:2" ht="14.25">
      <c r="A221" s="432" t="s">
        <v>446</v>
      </c>
      <c r="B221" s="266">
        <v>3000</v>
      </c>
    </row>
    <row r="222" spans="1:2" ht="14.25">
      <c r="A222" s="265" t="s">
        <v>447</v>
      </c>
      <c r="B222" s="266">
        <f>SUM(B223:B227)</f>
        <v>2552.9700000000003</v>
      </c>
    </row>
    <row r="223" spans="1:2" ht="14.25">
      <c r="A223" s="267" t="s">
        <v>286</v>
      </c>
      <c r="B223" s="266">
        <v>92.34</v>
      </c>
    </row>
    <row r="224" spans="1:2" ht="14.25">
      <c r="A224" s="267" t="s">
        <v>448</v>
      </c>
      <c r="B224" s="266">
        <v>100</v>
      </c>
    </row>
    <row r="225" spans="1:2" ht="14.25">
      <c r="A225" s="267" t="s">
        <v>449</v>
      </c>
      <c r="B225" s="266">
        <v>40</v>
      </c>
    </row>
    <row r="226" spans="1:2" ht="14.25">
      <c r="A226" s="432" t="s">
        <v>450</v>
      </c>
      <c r="B226" s="266">
        <v>641.5</v>
      </c>
    </row>
    <row r="227" spans="1:2" ht="14.25">
      <c r="A227" s="267" t="s">
        <v>451</v>
      </c>
      <c r="B227" s="266">
        <v>1679.13</v>
      </c>
    </row>
    <row r="228" spans="1:2" ht="14.25">
      <c r="A228" s="265" t="s">
        <v>452</v>
      </c>
      <c r="B228" s="266">
        <v>0</v>
      </c>
    </row>
    <row r="229" spans="1:2" ht="14.25">
      <c r="A229" s="267" t="s">
        <v>453</v>
      </c>
      <c r="B229" s="266">
        <v>0</v>
      </c>
    </row>
    <row r="230" spans="1:2" ht="14.25">
      <c r="A230" s="433" t="s">
        <v>454</v>
      </c>
      <c r="B230" s="266">
        <f>B231+B232</f>
        <v>3521</v>
      </c>
    </row>
    <row r="231" spans="1:2" ht="14.25">
      <c r="A231" s="432" t="s">
        <v>455</v>
      </c>
      <c r="B231" s="266">
        <v>1047</v>
      </c>
    </row>
    <row r="232" spans="1:2" ht="14.25">
      <c r="A232" s="432" t="s">
        <v>456</v>
      </c>
      <c r="B232" s="266">
        <v>2474</v>
      </c>
    </row>
    <row r="233" spans="1:2" ht="14.25">
      <c r="A233" s="265" t="s">
        <v>457</v>
      </c>
      <c r="B233" s="266">
        <f>SUM(B234:B235)</f>
        <v>904.85</v>
      </c>
    </row>
    <row r="234" spans="1:2" ht="14.25">
      <c r="A234" s="432" t="s">
        <v>458</v>
      </c>
      <c r="B234" s="266">
        <v>0</v>
      </c>
    </row>
    <row r="235" spans="1:2" ht="14.25">
      <c r="A235" s="267" t="s">
        <v>459</v>
      </c>
      <c r="B235" s="266">
        <v>904.85</v>
      </c>
    </row>
    <row r="236" spans="1:2" ht="14.25">
      <c r="A236" s="265" t="s">
        <v>460</v>
      </c>
      <c r="B236" s="266">
        <v>0</v>
      </c>
    </row>
    <row r="237" spans="1:2" ht="14.25">
      <c r="A237" s="267" t="s">
        <v>461</v>
      </c>
      <c r="B237" s="266">
        <v>0</v>
      </c>
    </row>
    <row r="238" spans="1:2" ht="14.25">
      <c r="A238" s="433" t="s">
        <v>418</v>
      </c>
      <c r="B238" s="266">
        <v>0</v>
      </c>
    </row>
    <row r="239" spans="1:2" ht="14.25">
      <c r="A239" s="432" t="s">
        <v>419</v>
      </c>
      <c r="B239" s="266">
        <v>0</v>
      </c>
    </row>
    <row r="240" spans="1:2" ht="14.25">
      <c r="A240" s="432" t="s">
        <v>462</v>
      </c>
      <c r="B240" s="266">
        <v>0</v>
      </c>
    </row>
    <row r="241" spans="1:2" ht="15" customHeight="1">
      <c r="A241" s="273" t="s">
        <v>463</v>
      </c>
      <c r="B241" s="266">
        <f>SUM(B242:B246)</f>
        <v>135.93</v>
      </c>
    </row>
    <row r="242" spans="1:2" ht="14.25">
      <c r="A242" s="271" t="s">
        <v>286</v>
      </c>
      <c r="B242" s="266">
        <v>132.93</v>
      </c>
    </row>
    <row r="243" spans="1:2" ht="14.25">
      <c r="A243" s="271" t="s">
        <v>464</v>
      </c>
      <c r="B243" s="266">
        <v>0</v>
      </c>
    </row>
    <row r="244" spans="1:2" ht="14.25">
      <c r="A244" s="271" t="s">
        <v>465</v>
      </c>
      <c r="B244" s="266">
        <v>0</v>
      </c>
    </row>
    <row r="245" spans="1:2" ht="14.25">
      <c r="A245" s="271" t="s">
        <v>293</v>
      </c>
      <c r="B245" s="266">
        <v>0</v>
      </c>
    </row>
    <row r="246" spans="1:2" ht="14.25">
      <c r="A246" s="271" t="s">
        <v>466</v>
      </c>
      <c r="B246" s="266">
        <v>3</v>
      </c>
    </row>
    <row r="247" spans="1:2" ht="14.25">
      <c r="A247" s="265" t="s">
        <v>467</v>
      </c>
      <c r="B247" s="266">
        <f>B248</f>
        <v>5809</v>
      </c>
    </row>
    <row r="248" spans="1:2" ht="14.25">
      <c r="A248" s="267" t="s">
        <v>468</v>
      </c>
      <c r="B248" s="266">
        <v>5809</v>
      </c>
    </row>
    <row r="249" spans="1:2" ht="14.25">
      <c r="A249" s="265" t="s">
        <v>469</v>
      </c>
      <c r="B249" s="266">
        <f>B250+B253+B258+B262+B269+B277+B293+B299</f>
        <v>63752.517</v>
      </c>
    </row>
    <row r="250" spans="1:2" ht="14.25">
      <c r="A250" s="265" t="s">
        <v>470</v>
      </c>
      <c r="B250" s="266">
        <f>SUM(B251:B252)</f>
        <v>5052.09</v>
      </c>
    </row>
    <row r="251" spans="1:2" ht="14.25">
      <c r="A251" s="267" t="s">
        <v>286</v>
      </c>
      <c r="B251" s="266">
        <v>342.42</v>
      </c>
    </row>
    <row r="252" spans="1:2" ht="14.25">
      <c r="A252" s="267" t="s">
        <v>471</v>
      </c>
      <c r="B252" s="266">
        <v>4709.67</v>
      </c>
    </row>
    <row r="253" spans="1:2" ht="14.25">
      <c r="A253" s="265" t="s">
        <v>472</v>
      </c>
      <c r="B253" s="266">
        <f>SUM(B254:B257)</f>
        <v>15402.45</v>
      </c>
    </row>
    <row r="254" spans="1:2" ht="14.25">
      <c r="A254" s="267" t="s">
        <v>473</v>
      </c>
      <c r="B254" s="266">
        <v>9095.6</v>
      </c>
    </row>
    <row r="255" spans="1:2" ht="14.25">
      <c r="A255" s="267" t="s">
        <v>474</v>
      </c>
      <c r="B255" s="266">
        <v>2381.76</v>
      </c>
    </row>
    <row r="256" spans="1:2" ht="14.25">
      <c r="A256" s="267" t="s">
        <v>475</v>
      </c>
      <c r="B256" s="266">
        <v>277.04</v>
      </c>
    </row>
    <row r="257" spans="1:2" ht="14.25">
      <c r="A257" s="267" t="s">
        <v>476</v>
      </c>
      <c r="B257" s="266">
        <v>3648.05</v>
      </c>
    </row>
    <row r="258" spans="1:2" ht="14.25">
      <c r="A258" s="265" t="s">
        <v>477</v>
      </c>
      <c r="B258" s="266">
        <f>SUM(B259:B261)</f>
        <v>12430.563</v>
      </c>
    </row>
    <row r="259" spans="1:2" ht="15" customHeight="1">
      <c r="A259" s="267" t="s">
        <v>478</v>
      </c>
      <c r="B259" s="266">
        <v>2139.6130000000003</v>
      </c>
    </row>
    <row r="260" spans="1:2" ht="14.25">
      <c r="A260" s="267" t="s">
        <v>479</v>
      </c>
      <c r="B260" s="266">
        <v>6326.56</v>
      </c>
    </row>
    <row r="261" spans="1:2" ht="14.25">
      <c r="A261" s="267" t="s">
        <v>480</v>
      </c>
      <c r="B261" s="266">
        <v>3964.39</v>
      </c>
    </row>
    <row r="262" spans="1:2" ht="14.25">
      <c r="A262" s="265" t="s">
        <v>481</v>
      </c>
      <c r="B262" s="266">
        <f>SUM(B263:B268)</f>
        <v>13123.65</v>
      </c>
    </row>
    <row r="263" spans="1:2" ht="14.25">
      <c r="A263" s="267" t="s">
        <v>482</v>
      </c>
      <c r="B263" s="266">
        <v>1132.29</v>
      </c>
    </row>
    <row r="264" spans="1:2" ht="14.25">
      <c r="A264" s="267" t="s">
        <v>483</v>
      </c>
      <c r="B264" s="266">
        <v>709.33</v>
      </c>
    </row>
    <row r="265" spans="1:2" ht="14.25">
      <c r="A265" s="267" t="s">
        <v>484</v>
      </c>
      <c r="B265" s="266">
        <v>981.56</v>
      </c>
    </row>
    <row r="266" spans="1:2" ht="14.25">
      <c r="A266" s="267" t="s">
        <v>485</v>
      </c>
      <c r="B266" s="266">
        <v>4546.74</v>
      </c>
    </row>
    <row r="267" spans="1:2" ht="14.25">
      <c r="A267" s="267" t="s">
        <v>486</v>
      </c>
      <c r="B267" s="266">
        <v>63.86</v>
      </c>
    </row>
    <row r="268" spans="1:2" ht="14.25">
      <c r="A268" s="267" t="s">
        <v>487</v>
      </c>
      <c r="B268" s="266">
        <f>689.87+5000</f>
        <v>5689.87</v>
      </c>
    </row>
    <row r="269" spans="1:2" ht="14.25">
      <c r="A269" s="265" t="s">
        <v>488</v>
      </c>
      <c r="B269" s="266">
        <f>SUM(B270:B274)</f>
        <v>350.71</v>
      </c>
    </row>
    <row r="270" spans="1:2" ht="14.25">
      <c r="A270" s="267" t="s">
        <v>489</v>
      </c>
      <c r="B270" s="266">
        <v>350.71</v>
      </c>
    </row>
    <row r="271" spans="1:2" ht="14.25">
      <c r="A271" s="267" t="s">
        <v>490</v>
      </c>
      <c r="B271" s="266">
        <v>0</v>
      </c>
    </row>
    <row r="272" spans="1:2" ht="14.25">
      <c r="A272" s="267" t="s">
        <v>491</v>
      </c>
      <c r="B272" s="266">
        <v>0</v>
      </c>
    </row>
    <row r="273" spans="1:2" ht="14.25">
      <c r="A273" s="267" t="s">
        <v>492</v>
      </c>
      <c r="B273" s="266">
        <v>0</v>
      </c>
    </row>
    <row r="274" spans="1:2" ht="14.25">
      <c r="A274" s="267" t="s">
        <v>493</v>
      </c>
      <c r="B274" s="266">
        <v>0</v>
      </c>
    </row>
    <row r="275" spans="1:2" ht="14.25">
      <c r="A275" s="265" t="s">
        <v>494</v>
      </c>
      <c r="B275" s="266">
        <v>0</v>
      </c>
    </row>
    <row r="276" spans="1:2" ht="14.25">
      <c r="A276" s="267" t="s">
        <v>495</v>
      </c>
      <c r="B276" s="266">
        <v>0</v>
      </c>
    </row>
    <row r="277" spans="1:2" ht="14.25">
      <c r="A277" s="265" t="s">
        <v>496</v>
      </c>
      <c r="B277" s="266">
        <f>B278+B279</f>
        <v>2590.244</v>
      </c>
    </row>
    <row r="278" spans="1:2" ht="14.25">
      <c r="A278" s="267" t="s">
        <v>497</v>
      </c>
      <c r="B278" s="266">
        <v>185.48</v>
      </c>
    </row>
    <row r="279" spans="1:2" ht="14.25">
      <c r="A279" s="267" t="s">
        <v>498</v>
      </c>
      <c r="B279" s="266">
        <v>2404.764</v>
      </c>
    </row>
    <row r="280" spans="1:2" ht="14.25">
      <c r="A280" s="265" t="s">
        <v>499</v>
      </c>
      <c r="B280" s="266">
        <v>0</v>
      </c>
    </row>
    <row r="281" spans="1:2" ht="14.25">
      <c r="A281" s="267" t="s">
        <v>500</v>
      </c>
      <c r="B281" s="266">
        <v>0</v>
      </c>
    </row>
    <row r="282" spans="1:2" ht="14.25">
      <c r="A282" s="267" t="s">
        <v>501</v>
      </c>
      <c r="B282" s="266">
        <v>0</v>
      </c>
    </row>
    <row r="283" spans="1:2" ht="14.25">
      <c r="A283" s="267" t="s">
        <v>502</v>
      </c>
      <c r="B283" s="266">
        <v>0</v>
      </c>
    </row>
    <row r="284" spans="1:2" ht="14.25">
      <c r="A284" s="267" t="s">
        <v>503</v>
      </c>
      <c r="B284" s="266">
        <v>0</v>
      </c>
    </row>
    <row r="285" spans="1:2" ht="14.25">
      <c r="A285" s="433" t="s">
        <v>504</v>
      </c>
      <c r="B285" s="266">
        <v>0</v>
      </c>
    </row>
    <row r="286" spans="1:2" ht="14.25">
      <c r="A286" s="432" t="s">
        <v>505</v>
      </c>
      <c r="B286" s="266">
        <v>0</v>
      </c>
    </row>
    <row r="287" spans="1:2" ht="14.25">
      <c r="A287" s="432" t="s">
        <v>506</v>
      </c>
      <c r="B287" s="266">
        <v>0</v>
      </c>
    </row>
    <row r="288" spans="1:2" ht="14.25">
      <c r="A288" s="432" t="s">
        <v>507</v>
      </c>
      <c r="B288" s="266">
        <v>0</v>
      </c>
    </row>
    <row r="289" spans="1:2" ht="14.25">
      <c r="A289" s="433" t="s">
        <v>508</v>
      </c>
      <c r="B289" s="266">
        <v>0</v>
      </c>
    </row>
    <row r="290" spans="1:2" ht="14.25">
      <c r="A290" s="432" t="s">
        <v>492</v>
      </c>
      <c r="B290" s="266">
        <v>0</v>
      </c>
    </row>
    <row r="291" spans="1:2" ht="14.25">
      <c r="A291" s="433" t="s">
        <v>509</v>
      </c>
      <c r="B291" s="266">
        <v>0</v>
      </c>
    </row>
    <row r="292" spans="1:2" ht="14.25">
      <c r="A292" s="432" t="s">
        <v>510</v>
      </c>
      <c r="B292" s="266">
        <v>0</v>
      </c>
    </row>
    <row r="293" spans="1:2" ht="14.25">
      <c r="A293" s="274" t="s">
        <v>488</v>
      </c>
      <c r="B293" s="266">
        <f>SUM(B294:B298)</f>
        <v>12779.81</v>
      </c>
    </row>
    <row r="294" spans="1:2" ht="14.25">
      <c r="A294" s="271" t="s">
        <v>286</v>
      </c>
      <c r="B294" s="266">
        <v>40.55</v>
      </c>
    </row>
    <row r="295" spans="1:2" ht="14.25">
      <c r="A295" s="271" t="s">
        <v>511</v>
      </c>
      <c r="B295" s="266">
        <v>584.69</v>
      </c>
    </row>
    <row r="296" spans="1:2" ht="14.25">
      <c r="A296" s="271" t="s">
        <v>512</v>
      </c>
      <c r="B296" s="266">
        <v>12017.32</v>
      </c>
    </row>
    <row r="297" spans="1:2" ht="14.25">
      <c r="A297" s="271" t="s">
        <v>293</v>
      </c>
      <c r="B297" s="266">
        <v>137.25</v>
      </c>
    </row>
    <row r="298" spans="1:2" ht="14.25">
      <c r="A298" s="271" t="s">
        <v>513</v>
      </c>
      <c r="B298" s="266">
        <v>0</v>
      </c>
    </row>
    <row r="299" spans="1:2" ht="14.25">
      <c r="A299" s="273" t="s">
        <v>514</v>
      </c>
      <c r="B299" s="266">
        <f>B300</f>
        <v>2023</v>
      </c>
    </row>
    <row r="300" spans="1:2" ht="14.25">
      <c r="A300" s="271" t="s">
        <v>515</v>
      </c>
      <c r="B300" s="266">
        <v>2023</v>
      </c>
    </row>
    <row r="301" spans="1:2" ht="14.25">
      <c r="A301" s="265" t="s">
        <v>516</v>
      </c>
      <c r="B301" s="266">
        <v>0</v>
      </c>
    </row>
    <row r="302" spans="1:2" ht="14.25">
      <c r="A302" s="267" t="s">
        <v>517</v>
      </c>
      <c r="B302" s="266">
        <v>0</v>
      </c>
    </row>
    <row r="303" spans="1:2" s="255" customFormat="1" ht="14.25">
      <c r="A303" s="265" t="s">
        <v>518</v>
      </c>
      <c r="B303" s="275">
        <f>B304+B307</f>
        <v>9234</v>
      </c>
    </row>
    <row r="304" spans="1:2" s="255" customFormat="1" ht="14.25">
      <c r="A304" s="265" t="s">
        <v>519</v>
      </c>
      <c r="B304" s="275">
        <f>B305+B306</f>
        <v>3234</v>
      </c>
    </row>
    <row r="305" spans="1:2" ht="14.25">
      <c r="A305" s="267" t="s">
        <v>286</v>
      </c>
      <c r="B305" s="266">
        <v>0</v>
      </c>
    </row>
    <row r="306" spans="1:2" s="255" customFormat="1" ht="14.25">
      <c r="A306" s="267" t="s">
        <v>520</v>
      </c>
      <c r="B306" s="275">
        <v>3234</v>
      </c>
    </row>
    <row r="307" spans="1:2" s="255" customFormat="1" ht="14.25">
      <c r="A307" s="265" t="s">
        <v>521</v>
      </c>
      <c r="B307" s="275">
        <f>SUM(B308:B312)</f>
        <v>6000</v>
      </c>
    </row>
    <row r="308" spans="1:2" s="255" customFormat="1" ht="14.25">
      <c r="A308" s="267" t="s">
        <v>522</v>
      </c>
      <c r="B308" s="275">
        <v>0</v>
      </c>
    </row>
    <row r="309" spans="1:2" s="255" customFormat="1" ht="14.25">
      <c r="A309" s="267" t="s">
        <v>523</v>
      </c>
      <c r="B309" s="275">
        <v>0</v>
      </c>
    </row>
    <row r="310" spans="1:2" s="255" customFormat="1" ht="14.25">
      <c r="A310" s="267" t="s">
        <v>524</v>
      </c>
      <c r="B310" s="275">
        <v>0</v>
      </c>
    </row>
    <row r="311" spans="1:2" ht="14.25">
      <c r="A311" s="267" t="s">
        <v>525</v>
      </c>
      <c r="B311" s="266">
        <v>0</v>
      </c>
    </row>
    <row r="312" spans="1:2" ht="14.25">
      <c r="A312" s="432" t="s">
        <v>526</v>
      </c>
      <c r="B312" s="266">
        <f>1000+5000</f>
        <v>6000</v>
      </c>
    </row>
    <row r="313" spans="1:2" ht="14.25">
      <c r="A313" s="265" t="s">
        <v>527</v>
      </c>
      <c r="B313" s="266">
        <v>0</v>
      </c>
    </row>
    <row r="314" spans="1:2" ht="14.25">
      <c r="A314" s="267" t="s">
        <v>528</v>
      </c>
      <c r="B314" s="266">
        <v>0</v>
      </c>
    </row>
    <row r="315" spans="1:2" ht="14.25">
      <c r="A315" s="265" t="s">
        <v>529</v>
      </c>
      <c r="B315" s="266">
        <v>0</v>
      </c>
    </row>
    <row r="316" spans="1:2" ht="14.25">
      <c r="A316" s="432" t="s">
        <v>530</v>
      </c>
      <c r="B316" s="266">
        <v>0</v>
      </c>
    </row>
    <row r="317" spans="1:2" ht="14.25">
      <c r="A317" s="432" t="s">
        <v>531</v>
      </c>
      <c r="B317" s="266">
        <v>0</v>
      </c>
    </row>
    <row r="318" spans="1:2" ht="14.25">
      <c r="A318" s="265" t="s">
        <v>532</v>
      </c>
      <c r="B318" s="266">
        <v>0</v>
      </c>
    </row>
    <row r="319" spans="1:2" ht="14.25">
      <c r="A319" s="267" t="s">
        <v>533</v>
      </c>
      <c r="B319" s="266">
        <v>0</v>
      </c>
    </row>
    <row r="320" spans="1:2" ht="14.25">
      <c r="A320" s="267" t="s">
        <v>534</v>
      </c>
      <c r="B320" s="266">
        <v>0</v>
      </c>
    </row>
    <row r="321" spans="1:2" ht="14.25">
      <c r="A321" s="267" t="s">
        <v>535</v>
      </c>
      <c r="B321" s="266">
        <v>0</v>
      </c>
    </row>
    <row r="322" spans="1:2" ht="14.25">
      <c r="A322" s="265" t="s">
        <v>536</v>
      </c>
      <c r="B322" s="266">
        <v>0</v>
      </c>
    </row>
    <row r="323" spans="1:2" ht="14.25">
      <c r="A323" s="267" t="s">
        <v>537</v>
      </c>
      <c r="B323" s="266">
        <v>0</v>
      </c>
    </row>
    <row r="324" spans="1:2" ht="14.25">
      <c r="A324" s="265" t="s">
        <v>538</v>
      </c>
      <c r="B324" s="266">
        <v>0</v>
      </c>
    </row>
    <row r="325" spans="1:2" ht="14.25">
      <c r="A325" s="267" t="s">
        <v>539</v>
      </c>
      <c r="B325" s="266">
        <v>0</v>
      </c>
    </row>
    <row r="326" spans="1:2" ht="14.25">
      <c r="A326" s="265" t="s">
        <v>540</v>
      </c>
      <c r="B326" s="266">
        <v>0</v>
      </c>
    </row>
    <row r="327" spans="1:2" ht="14.25">
      <c r="A327" s="267" t="s">
        <v>541</v>
      </c>
      <c r="B327" s="266">
        <v>0</v>
      </c>
    </row>
    <row r="328" spans="1:2" ht="14.25">
      <c r="A328" s="265" t="s">
        <v>542</v>
      </c>
      <c r="B328" s="266">
        <f>B329+B332+B336</f>
        <v>73599.75</v>
      </c>
    </row>
    <row r="329" spans="1:2" ht="14.25">
      <c r="A329" s="265" t="s">
        <v>543</v>
      </c>
      <c r="B329" s="266">
        <f>SUM(B330:B331)</f>
        <v>27741.75</v>
      </c>
    </row>
    <row r="330" spans="1:2" ht="14.25">
      <c r="A330" s="267" t="s">
        <v>286</v>
      </c>
      <c r="B330" s="266">
        <v>213.9</v>
      </c>
    </row>
    <row r="331" spans="1:2" ht="18" customHeight="1">
      <c r="A331" s="267" t="s">
        <v>544</v>
      </c>
      <c r="B331" s="266">
        <v>27527.85</v>
      </c>
    </row>
    <row r="332" spans="1:2" ht="14.25">
      <c r="A332" s="265" t="s">
        <v>545</v>
      </c>
      <c r="B332" s="266">
        <f>B333</f>
        <v>25400</v>
      </c>
    </row>
    <row r="333" spans="1:2" ht="14.25">
      <c r="A333" s="267" t="s">
        <v>546</v>
      </c>
      <c r="B333" s="266">
        <f>5400+10000+10000</f>
        <v>25400</v>
      </c>
    </row>
    <row r="334" spans="1:2" ht="14.25">
      <c r="A334" s="265" t="s">
        <v>547</v>
      </c>
      <c r="B334" s="266">
        <v>0</v>
      </c>
    </row>
    <row r="335" spans="1:2" ht="14.25">
      <c r="A335" s="267" t="s">
        <v>548</v>
      </c>
      <c r="B335" s="266">
        <v>0</v>
      </c>
    </row>
    <row r="336" spans="1:2" ht="14.25">
      <c r="A336" s="265" t="s">
        <v>549</v>
      </c>
      <c r="B336" s="266">
        <f>B337</f>
        <v>20458</v>
      </c>
    </row>
    <row r="337" spans="1:2" ht="14.25">
      <c r="A337" s="267" t="s">
        <v>550</v>
      </c>
      <c r="B337" s="266">
        <v>20458</v>
      </c>
    </row>
    <row r="338" spans="1:2" ht="14.25">
      <c r="A338" s="265" t="s">
        <v>551</v>
      </c>
      <c r="B338" s="266">
        <f>B339+B353+B360+B372+B381</f>
        <v>152204.7</v>
      </c>
    </row>
    <row r="339" spans="1:2" ht="14.25">
      <c r="A339" s="265" t="s">
        <v>552</v>
      </c>
      <c r="B339" s="266">
        <f>SUM(B340:B352)</f>
        <v>53236.65</v>
      </c>
    </row>
    <row r="340" spans="1:2" ht="14.25">
      <c r="A340" s="267" t="s">
        <v>286</v>
      </c>
      <c r="B340" s="266">
        <v>702.5</v>
      </c>
    </row>
    <row r="341" spans="1:2" ht="14.25">
      <c r="A341" s="267" t="s">
        <v>293</v>
      </c>
      <c r="B341" s="266">
        <v>10978.75</v>
      </c>
    </row>
    <row r="342" spans="1:2" ht="14.25">
      <c r="A342" s="267" t="s">
        <v>553</v>
      </c>
      <c r="B342" s="266">
        <v>469.5</v>
      </c>
    </row>
    <row r="343" spans="1:2" ht="14.25">
      <c r="A343" s="267" t="s">
        <v>554</v>
      </c>
      <c r="B343" s="266">
        <v>465.68</v>
      </c>
    </row>
    <row r="344" spans="1:2" ht="14.25">
      <c r="A344" s="267" t="s">
        <v>555</v>
      </c>
      <c r="B344" s="266">
        <v>254</v>
      </c>
    </row>
    <row r="345" spans="1:2" ht="14.25">
      <c r="A345" s="267" t="s">
        <v>556</v>
      </c>
      <c r="B345" s="266">
        <v>1558.22</v>
      </c>
    </row>
    <row r="346" spans="1:2" ht="14.25">
      <c r="A346" s="267" t="s">
        <v>557</v>
      </c>
      <c r="B346" s="266">
        <v>2000</v>
      </c>
    </row>
    <row r="347" spans="1:2" ht="14.25">
      <c r="A347" s="267" t="s">
        <v>558</v>
      </c>
      <c r="B347" s="266">
        <v>100</v>
      </c>
    </row>
    <row r="348" spans="1:2" ht="14.25">
      <c r="A348" s="267" t="s">
        <v>559</v>
      </c>
      <c r="B348" s="266">
        <v>0</v>
      </c>
    </row>
    <row r="349" spans="1:2" ht="14.25">
      <c r="A349" s="267" t="s">
        <v>560</v>
      </c>
      <c r="B349" s="266">
        <v>0</v>
      </c>
    </row>
    <row r="350" spans="1:2" ht="14.25">
      <c r="A350" s="267" t="s">
        <v>561</v>
      </c>
      <c r="B350" s="266">
        <v>650</v>
      </c>
    </row>
    <row r="351" spans="1:2" ht="14.25">
      <c r="A351" s="267" t="s">
        <v>562</v>
      </c>
      <c r="B351" s="266">
        <v>0</v>
      </c>
    </row>
    <row r="352" spans="1:2" ht="14.25">
      <c r="A352" s="267" t="s">
        <v>563</v>
      </c>
      <c r="B352" s="266">
        <v>36058</v>
      </c>
    </row>
    <row r="353" spans="1:2" ht="14.25">
      <c r="A353" s="265" t="s">
        <v>564</v>
      </c>
      <c r="B353" s="266">
        <f>SUM(B354:B359)</f>
        <v>58097.354999999996</v>
      </c>
    </row>
    <row r="354" spans="1:2" ht="14.25">
      <c r="A354" s="267" t="s">
        <v>286</v>
      </c>
      <c r="B354" s="266">
        <v>1080.93</v>
      </c>
    </row>
    <row r="355" spans="1:2" ht="14.25">
      <c r="A355" s="267" t="s">
        <v>565</v>
      </c>
      <c r="B355" s="266">
        <v>10737.425</v>
      </c>
    </row>
    <row r="356" spans="1:2" ht="14.25">
      <c r="A356" s="267" t="s">
        <v>566</v>
      </c>
      <c r="B356" s="266">
        <v>170</v>
      </c>
    </row>
    <row r="357" spans="1:2" ht="14.25">
      <c r="A357" s="267" t="s">
        <v>567</v>
      </c>
      <c r="B357" s="266">
        <v>0</v>
      </c>
    </row>
    <row r="358" spans="1:2" ht="14.25">
      <c r="A358" s="267" t="s">
        <v>568</v>
      </c>
      <c r="B358" s="266">
        <v>0</v>
      </c>
    </row>
    <row r="359" spans="1:2" ht="14.25">
      <c r="A359" s="267" t="s">
        <v>569</v>
      </c>
      <c r="B359" s="266">
        <v>46109</v>
      </c>
    </row>
    <row r="360" spans="1:2" ht="14.25">
      <c r="A360" s="265" t="s">
        <v>570</v>
      </c>
      <c r="B360" s="266">
        <f>SUM(B361:B371)</f>
        <v>32120.095</v>
      </c>
    </row>
    <row r="361" spans="1:2" ht="14.25">
      <c r="A361" s="267" t="s">
        <v>286</v>
      </c>
      <c r="B361" s="266">
        <v>270.25</v>
      </c>
    </row>
    <row r="362" spans="1:2" ht="14.25">
      <c r="A362" s="267" t="s">
        <v>571</v>
      </c>
      <c r="B362" s="266">
        <v>9507.775</v>
      </c>
    </row>
    <row r="363" spans="1:2" ht="14.25">
      <c r="A363" s="267" t="s">
        <v>572</v>
      </c>
      <c r="B363" s="266">
        <v>0</v>
      </c>
    </row>
    <row r="364" spans="1:2" ht="14.25">
      <c r="A364" s="267" t="s">
        <v>573</v>
      </c>
      <c r="B364" s="266">
        <v>0</v>
      </c>
    </row>
    <row r="365" spans="1:2" ht="14.25">
      <c r="A365" s="267" t="s">
        <v>574</v>
      </c>
      <c r="B365" s="266">
        <v>0</v>
      </c>
    </row>
    <row r="366" spans="1:2" ht="14.25">
      <c r="A366" s="267" t="s">
        <v>575</v>
      </c>
      <c r="B366" s="266">
        <v>0</v>
      </c>
    </row>
    <row r="367" spans="1:2" ht="14.25">
      <c r="A367" s="267" t="s">
        <v>576</v>
      </c>
      <c r="B367" s="266">
        <v>0</v>
      </c>
    </row>
    <row r="368" spans="1:2" ht="14.25">
      <c r="A368" s="267" t="s">
        <v>577</v>
      </c>
      <c r="B368" s="266">
        <v>0</v>
      </c>
    </row>
    <row r="369" spans="1:2" ht="14.25">
      <c r="A369" s="267" t="s">
        <v>578</v>
      </c>
      <c r="B369" s="266">
        <v>0</v>
      </c>
    </row>
    <row r="370" spans="1:2" ht="14.25">
      <c r="A370" s="267" t="s">
        <v>579</v>
      </c>
      <c r="B370" s="266">
        <v>35</v>
      </c>
    </row>
    <row r="371" spans="1:2" ht="14.25">
      <c r="A371" s="267" t="s">
        <v>580</v>
      </c>
      <c r="B371" s="266">
        <v>22307.07</v>
      </c>
    </row>
    <row r="372" spans="1:2" ht="14.25">
      <c r="A372" s="265" t="s">
        <v>581</v>
      </c>
      <c r="B372" s="266">
        <f>SUM(B373:B378)</f>
        <v>5650.6</v>
      </c>
    </row>
    <row r="373" spans="1:2" ht="14.25">
      <c r="A373" s="267" t="s">
        <v>286</v>
      </c>
      <c r="B373" s="266">
        <v>762.6</v>
      </c>
    </row>
    <row r="374" spans="1:2" ht="14.25">
      <c r="A374" s="267" t="s">
        <v>287</v>
      </c>
      <c r="B374" s="266">
        <v>0</v>
      </c>
    </row>
    <row r="375" spans="1:2" ht="14.25">
      <c r="A375" s="267" t="s">
        <v>582</v>
      </c>
      <c r="B375" s="266">
        <v>0</v>
      </c>
    </row>
    <row r="376" spans="1:2" ht="14.25">
      <c r="A376" s="267" t="s">
        <v>583</v>
      </c>
      <c r="B376" s="266">
        <v>0</v>
      </c>
    </row>
    <row r="377" spans="1:2" ht="14.25">
      <c r="A377" s="267" t="s">
        <v>584</v>
      </c>
      <c r="B377" s="266">
        <v>0</v>
      </c>
    </row>
    <row r="378" spans="1:2" ht="14.25">
      <c r="A378" s="432" t="s">
        <v>585</v>
      </c>
      <c r="B378" s="266">
        <v>4888</v>
      </c>
    </row>
    <row r="379" spans="1:2" ht="14.25">
      <c r="A379" s="265" t="s">
        <v>586</v>
      </c>
      <c r="B379" s="266">
        <v>0</v>
      </c>
    </row>
    <row r="380" spans="1:2" ht="14.25">
      <c r="A380" s="267" t="s">
        <v>587</v>
      </c>
      <c r="B380" s="266">
        <v>0</v>
      </c>
    </row>
    <row r="381" spans="1:2" ht="14.25">
      <c r="A381" s="265" t="s">
        <v>588</v>
      </c>
      <c r="B381" s="266">
        <v>3100</v>
      </c>
    </row>
    <row r="382" spans="1:2" ht="14.25">
      <c r="A382" s="267" t="s">
        <v>589</v>
      </c>
      <c r="B382" s="266">
        <v>3100</v>
      </c>
    </row>
    <row r="383" spans="1:2" ht="14.25">
      <c r="A383" s="267" t="s">
        <v>590</v>
      </c>
      <c r="B383" s="266">
        <v>0</v>
      </c>
    </row>
    <row r="384" spans="1:2" ht="14.25">
      <c r="A384" s="265" t="s">
        <v>591</v>
      </c>
      <c r="B384" s="266">
        <v>0</v>
      </c>
    </row>
    <row r="385" spans="1:2" ht="14.25">
      <c r="A385" s="267" t="s">
        <v>592</v>
      </c>
      <c r="B385" s="266">
        <v>0</v>
      </c>
    </row>
    <row r="386" spans="1:2" ht="14.25">
      <c r="A386" s="265" t="s">
        <v>593</v>
      </c>
      <c r="B386" s="266">
        <f>B387</f>
        <v>23172.11</v>
      </c>
    </row>
    <row r="387" spans="1:2" ht="14.25">
      <c r="A387" s="265" t="s">
        <v>594</v>
      </c>
      <c r="B387" s="266">
        <f>SUM(B388:B390)</f>
        <v>23172.11</v>
      </c>
    </row>
    <row r="388" spans="1:2" ht="14.25">
      <c r="A388" s="267" t="s">
        <v>286</v>
      </c>
      <c r="B388" s="266">
        <v>331.86</v>
      </c>
    </row>
    <row r="389" spans="1:2" ht="14.25">
      <c r="A389" s="267" t="s">
        <v>595</v>
      </c>
      <c r="B389" s="266">
        <v>0</v>
      </c>
    </row>
    <row r="390" spans="1:2" ht="14.25">
      <c r="A390" s="267" t="s">
        <v>596</v>
      </c>
      <c r="B390" s="266">
        <f>17840.25+5000</f>
        <v>22840.25</v>
      </c>
    </row>
    <row r="391" spans="1:2" ht="14.25">
      <c r="A391" s="265" t="s">
        <v>597</v>
      </c>
      <c r="B391" s="266">
        <v>0</v>
      </c>
    </row>
    <row r="392" spans="1:2" ht="14.25">
      <c r="A392" s="267" t="s">
        <v>598</v>
      </c>
      <c r="B392" s="266">
        <v>0</v>
      </c>
    </row>
    <row r="393" spans="1:2" ht="14.25">
      <c r="A393" s="265" t="s">
        <v>599</v>
      </c>
      <c r="B393" s="266">
        <v>0</v>
      </c>
    </row>
    <row r="394" spans="1:2" ht="14.25">
      <c r="A394" s="267" t="s">
        <v>600</v>
      </c>
      <c r="B394" s="266">
        <v>0</v>
      </c>
    </row>
    <row r="395" spans="1:2" s="190" customFormat="1" ht="14.25">
      <c r="A395" s="265" t="s">
        <v>601</v>
      </c>
      <c r="B395" s="266">
        <f>B396+B398+B406</f>
        <v>10810.89</v>
      </c>
    </row>
    <row r="396" spans="1:2" ht="14.25">
      <c r="A396" s="265" t="s">
        <v>602</v>
      </c>
      <c r="B396" s="266">
        <f>B397</f>
        <v>5783.139999999999</v>
      </c>
    </row>
    <row r="397" spans="1:2" ht="14.25">
      <c r="A397" s="267" t="s">
        <v>603</v>
      </c>
      <c r="B397" s="266">
        <v>5783.14</v>
      </c>
    </row>
    <row r="398" spans="1:2" ht="14.25">
      <c r="A398" s="265" t="s">
        <v>604</v>
      </c>
      <c r="B398" s="266">
        <f>B399</f>
        <v>27.75</v>
      </c>
    </row>
    <row r="399" spans="1:2" ht="14.25">
      <c r="A399" s="267" t="s">
        <v>605</v>
      </c>
      <c r="B399" s="266">
        <v>27.75</v>
      </c>
    </row>
    <row r="400" spans="1:2" ht="14.25">
      <c r="A400" s="265" t="s">
        <v>606</v>
      </c>
      <c r="B400" s="266">
        <v>0</v>
      </c>
    </row>
    <row r="401" spans="1:2" ht="14.25">
      <c r="A401" s="267" t="s">
        <v>607</v>
      </c>
      <c r="B401" s="266">
        <v>0</v>
      </c>
    </row>
    <row r="402" spans="1:2" ht="14.25">
      <c r="A402" s="267" t="s">
        <v>608</v>
      </c>
      <c r="B402" s="266">
        <v>0</v>
      </c>
    </row>
    <row r="403" spans="1:2" ht="14.25">
      <c r="A403" s="265" t="s">
        <v>609</v>
      </c>
      <c r="B403" s="266">
        <v>0</v>
      </c>
    </row>
    <row r="404" spans="1:2" ht="14.25">
      <c r="A404" s="267" t="s">
        <v>286</v>
      </c>
      <c r="B404" s="266">
        <v>0</v>
      </c>
    </row>
    <row r="405" spans="1:2" ht="14.25">
      <c r="A405" s="267" t="s">
        <v>610</v>
      </c>
      <c r="B405" s="266">
        <v>0</v>
      </c>
    </row>
    <row r="406" spans="1:2" ht="14.25">
      <c r="A406" s="265" t="s">
        <v>611</v>
      </c>
      <c r="B406" s="266">
        <f>B407</f>
        <v>5000</v>
      </c>
    </row>
    <row r="407" spans="1:2" ht="14.25">
      <c r="A407" s="267" t="s">
        <v>612</v>
      </c>
      <c r="B407" s="266">
        <v>5000</v>
      </c>
    </row>
    <row r="408" spans="1:2" ht="14.25">
      <c r="A408" s="265" t="s">
        <v>613</v>
      </c>
      <c r="B408" s="266">
        <v>0</v>
      </c>
    </row>
    <row r="409" spans="1:2" ht="14.25">
      <c r="A409" s="267" t="s">
        <v>614</v>
      </c>
      <c r="B409" s="266">
        <v>0</v>
      </c>
    </row>
    <row r="410" spans="1:2" ht="14.25">
      <c r="A410" s="265" t="s">
        <v>615</v>
      </c>
      <c r="B410" s="266">
        <f>B411+B414</f>
        <v>2383.29</v>
      </c>
    </row>
    <row r="411" spans="1:2" ht="14.25">
      <c r="A411" s="265" t="s">
        <v>616</v>
      </c>
      <c r="B411" s="266">
        <f>SUM(B412:B413)</f>
        <v>1462.29</v>
      </c>
    </row>
    <row r="412" spans="1:2" ht="14.25">
      <c r="A412" s="267" t="s">
        <v>286</v>
      </c>
      <c r="B412" s="266">
        <v>496.29</v>
      </c>
    </row>
    <row r="413" spans="1:2" ht="14.25">
      <c r="A413" s="267" t="s">
        <v>617</v>
      </c>
      <c r="B413" s="266">
        <v>966</v>
      </c>
    </row>
    <row r="414" spans="1:2" ht="14.25">
      <c r="A414" s="265" t="s">
        <v>618</v>
      </c>
      <c r="B414" s="266">
        <f>B415</f>
        <v>921</v>
      </c>
    </row>
    <row r="415" spans="1:2" ht="14.25">
      <c r="A415" s="267" t="s">
        <v>619</v>
      </c>
      <c r="B415" s="266">
        <v>921</v>
      </c>
    </row>
    <row r="416" spans="1:2" ht="14.25">
      <c r="A416" s="265" t="s">
        <v>620</v>
      </c>
      <c r="B416" s="266">
        <v>30</v>
      </c>
    </row>
    <row r="417" spans="1:2" ht="14.25">
      <c r="A417" s="265" t="s">
        <v>621</v>
      </c>
      <c r="B417" s="266">
        <v>30</v>
      </c>
    </row>
    <row r="418" spans="1:2" ht="14.25">
      <c r="A418" s="265" t="s">
        <v>622</v>
      </c>
      <c r="B418" s="266">
        <f>B422+B419</f>
        <v>6120</v>
      </c>
    </row>
    <row r="419" spans="1:2" ht="14.25">
      <c r="A419" s="265" t="s">
        <v>623</v>
      </c>
      <c r="B419" s="266">
        <f>B420</f>
        <v>6000</v>
      </c>
    </row>
    <row r="420" spans="1:2" ht="14.25">
      <c r="A420" s="267" t="s">
        <v>624</v>
      </c>
      <c r="B420" s="266">
        <f>B421</f>
        <v>6000</v>
      </c>
    </row>
    <row r="421" spans="1:2" ht="14.25">
      <c r="A421" s="267" t="s">
        <v>625</v>
      </c>
      <c r="B421" s="266">
        <v>6000</v>
      </c>
    </row>
    <row r="422" spans="1:2" ht="14.25">
      <c r="A422" s="265" t="s">
        <v>626</v>
      </c>
      <c r="B422" s="266">
        <f>B423</f>
        <v>120</v>
      </c>
    </row>
    <row r="423" spans="1:2" ht="14.25">
      <c r="A423" s="267" t="s">
        <v>627</v>
      </c>
      <c r="B423" s="266">
        <v>120</v>
      </c>
    </row>
    <row r="424" spans="1:2" ht="14.25">
      <c r="A424" s="267" t="s">
        <v>628</v>
      </c>
      <c r="B424" s="266">
        <v>0</v>
      </c>
    </row>
    <row r="425" spans="1:2" ht="14.25">
      <c r="A425" s="265" t="s">
        <v>629</v>
      </c>
      <c r="B425" s="266">
        <f>B426</f>
        <v>10000</v>
      </c>
    </row>
    <row r="426" spans="1:2" ht="14.25">
      <c r="A426" s="265" t="s">
        <v>630</v>
      </c>
      <c r="B426" s="266">
        <f>SUM(B427:B432)</f>
        <v>10000</v>
      </c>
    </row>
    <row r="427" spans="1:2" ht="14.25">
      <c r="A427" s="267" t="s">
        <v>631</v>
      </c>
      <c r="B427" s="266">
        <v>0</v>
      </c>
    </row>
    <row r="428" spans="1:2" ht="14.25">
      <c r="A428" s="267" t="s">
        <v>632</v>
      </c>
      <c r="B428" s="266">
        <v>0</v>
      </c>
    </row>
    <row r="429" spans="1:2" ht="14.25">
      <c r="A429" s="267" t="s">
        <v>633</v>
      </c>
      <c r="B429" s="266">
        <v>0</v>
      </c>
    </row>
    <row r="430" spans="1:2" ht="14.25">
      <c r="A430" s="267" t="s">
        <v>634</v>
      </c>
      <c r="B430" s="266">
        <v>0</v>
      </c>
    </row>
    <row r="431" spans="1:2" ht="14.25">
      <c r="A431" s="267" t="s">
        <v>635</v>
      </c>
      <c r="B431" s="266">
        <v>0</v>
      </c>
    </row>
    <row r="432" spans="1:2" ht="14.25">
      <c r="A432" s="267" t="s">
        <v>635</v>
      </c>
      <c r="B432" s="266">
        <v>10000</v>
      </c>
    </row>
    <row r="433" spans="1:2" ht="14.25">
      <c r="A433" s="265" t="s">
        <v>636</v>
      </c>
      <c r="B433" s="266">
        <f>B434</f>
        <v>139.5</v>
      </c>
    </row>
    <row r="434" spans="1:2" ht="14.25">
      <c r="A434" s="265" t="s">
        <v>637</v>
      </c>
      <c r="B434" s="266">
        <f>B435</f>
        <v>139.5</v>
      </c>
    </row>
    <row r="435" spans="1:2" ht="14.25">
      <c r="A435" s="267" t="s">
        <v>638</v>
      </c>
      <c r="B435" s="266">
        <v>139.5</v>
      </c>
    </row>
    <row r="436" spans="1:2" ht="14.25">
      <c r="A436" s="265" t="s">
        <v>639</v>
      </c>
      <c r="B436" s="266">
        <f>B437</f>
        <v>3231.3999999999996</v>
      </c>
    </row>
    <row r="437" spans="1:2" ht="14.25">
      <c r="A437" s="265" t="s">
        <v>640</v>
      </c>
      <c r="B437" s="266">
        <f>B438+B439+B440</f>
        <v>3231.3999999999996</v>
      </c>
    </row>
    <row r="438" spans="1:2" ht="14.25">
      <c r="A438" s="267" t="s">
        <v>286</v>
      </c>
      <c r="B438" s="266">
        <v>219.74</v>
      </c>
    </row>
    <row r="439" spans="1:2" ht="14.25">
      <c r="A439" s="267" t="s">
        <v>293</v>
      </c>
      <c r="B439" s="266">
        <v>0</v>
      </c>
    </row>
    <row r="440" spans="1:2" ht="14.25">
      <c r="A440" s="267" t="s">
        <v>641</v>
      </c>
      <c r="B440" s="266">
        <v>3011.66</v>
      </c>
    </row>
    <row r="441" spans="1:2" ht="14.25">
      <c r="A441" s="265" t="s">
        <v>642</v>
      </c>
      <c r="B441" s="266">
        <v>0</v>
      </c>
    </row>
    <row r="442" spans="1:2" ht="14.25">
      <c r="A442" s="267" t="s">
        <v>286</v>
      </c>
      <c r="B442" s="266">
        <v>0</v>
      </c>
    </row>
    <row r="443" spans="1:2" ht="14.25">
      <c r="A443" s="267" t="s">
        <v>643</v>
      </c>
      <c r="B443" s="266">
        <v>0</v>
      </c>
    </row>
    <row r="444" spans="1:2" ht="14.25">
      <c r="A444" s="267" t="s">
        <v>644</v>
      </c>
      <c r="B444" s="266">
        <v>0</v>
      </c>
    </row>
    <row r="445" spans="1:2" ht="14.25">
      <c r="A445" s="265" t="s">
        <v>645</v>
      </c>
      <c r="B445" s="266">
        <v>0</v>
      </c>
    </row>
    <row r="446" spans="1:2" ht="14.25">
      <c r="A446" s="267" t="s">
        <v>286</v>
      </c>
      <c r="B446" s="266">
        <v>0</v>
      </c>
    </row>
    <row r="447" spans="1:2" ht="14.25">
      <c r="A447" s="267" t="s">
        <v>646</v>
      </c>
      <c r="B447" s="266">
        <v>0</v>
      </c>
    </row>
    <row r="448" spans="1:2" ht="14.25">
      <c r="A448" s="267" t="s">
        <v>647</v>
      </c>
      <c r="B448" s="266">
        <v>0</v>
      </c>
    </row>
    <row r="449" spans="1:2" ht="14.25">
      <c r="A449" s="265" t="s">
        <v>648</v>
      </c>
      <c r="B449" s="266">
        <v>0</v>
      </c>
    </row>
    <row r="450" spans="1:2" ht="14.25">
      <c r="A450" s="267" t="s">
        <v>286</v>
      </c>
      <c r="B450" s="266">
        <v>0</v>
      </c>
    </row>
    <row r="451" spans="1:2" ht="14.25">
      <c r="A451" s="267" t="s">
        <v>649</v>
      </c>
      <c r="B451" s="266">
        <v>0</v>
      </c>
    </row>
    <row r="452" spans="1:2" ht="14.25">
      <c r="A452" s="267" t="s">
        <v>293</v>
      </c>
      <c r="B452" s="266">
        <v>0</v>
      </c>
    </row>
    <row r="453" spans="1:2" s="190" customFormat="1" ht="14.25">
      <c r="A453" s="267" t="s">
        <v>650</v>
      </c>
      <c r="B453" s="266">
        <v>0</v>
      </c>
    </row>
    <row r="454" spans="1:2" s="190" customFormat="1" ht="14.25">
      <c r="A454" s="265" t="s">
        <v>651</v>
      </c>
      <c r="B454" s="266">
        <v>0</v>
      </c>
    </row>
    <row r="455" spans="1:2" ht="14.25">
      <c r="A455" s="267" t="s">
        <v>652</v>
      </c>
      <c r="B455" s="266">
        <v>0</v>
      </c>
    </row>
    <row r="456" spans="1:2" ht="14.25">
      <c r="A456" s="265" t="s">
        <v>653</v>
      </c>
      <c r="B456" s="266">
        <v>6000</v>
      </c>
    </row>
    <row r="457" spans="1:2" ht="14.25">
      <c r="A457" s="265" t="s">
        <v>654</v>
      </c>
      <c r="B457" s="266">
        <f>B458</f>
        <v>1275</v>
      </c>
    </row>
    <row r="458" spans="1:2" ht="14.25">
      <c r="A458" s="265" t="s">
        <v>655</v>
      </c>
      <c r="B458" s="266">
        <v>1275</v>
      </c>
    </row>
    <row r="459" spans="1:2" ht="14.25">
      <c r="A459" s="265" t="s">
        <v>656</v>
      </c>
      <c r="B459" s="266">
        <v>0</v>
      </c>
    </row>
    <row r="460" spans="1:2" ht="14.25">
      <c r="A460" s="270" t="s">
        <v>657</v>
      </c>
      <c r="B460" s="266">
        <v>0</v>
      </c>
    </row>
    <row r="461" spans="1:2" ht="14.25">
      <c r="A461" s="265" t="s">
        <v>658</v>
      </c>
      <c r="B461" s="266">
        <f>B462</f>
        <v>1169</v>
      </c>
    </row>
    <row r="462" spans="1:2" ht="14.25">
      <c r="A462" s="265" t="s">
        <v>659</v>
      </c>
      <c r="B462" s="266">
        <f>B463</f>
        <v>1169</v>
      </c>
    </row>
    <row r="463" spans="1:2" s="256" customFormat="1" ht="14.25">
      <c r="A463" s="267" t="s">
        <v>660</v>
      </c>
      <c r="B463" s="276">
        <v>1169</v>
      </c>
    </row>
    <row r="464" spans="1:2" ht="14.25">
      <c r="A464" s="265" t="s">
        <v>661</v>
      </c>
      <c r="B464" s="266">
        <f>B465</f>
        <v>6045</v>
      </c>
    </row>
    <row r="465" spans="1:2" ht="14.25">
      <c r="A465" s="265" t="s">
        <v>662</v>
      </c>
      <c r="B465" s="266">
        <f>B466</f>
        <v>6045</v>
      </c>
    </row>
    <row r="466" spans="1:2" ht="14.25">
      <c r="A466" s="267" t="s">
        <v>663</v>
      </c>
      <c r="B466" s="266">
        <v>6045</v>
      </c>
    </row>
    <row r="467" spans="1:2" ht="14.25">
      <c r="A467" s="265" t="s">
        <v>664</v>
      </c>
      <c r="B467" s="266">
        <f>B468</f>
        <v>50</v>
      </c>
    </row>
    <row r="468" spans="1:2" ht="14.25">
      <c r="A468" s="267" t="s">
        <v>665</v>
      </c>
      <c r="B468" s="266">
        <v>50</v>
      </c>
    </row>
    <row r="469" spans="1:2" ht="12" customHeight="1">
      <c r="A469" s="277" t="s">
        <v>666</v>
      </c>
      <c r="B469" s="266">
        <f>B4+B92+B113+B138+B150+B177+B249+B303+B328+B338+B386+B395+B410+B418+B433+B436+B456+B457+B464+B467+B461+B425+B416</f>
        <v>845599.9050000001</v>
      </c>
    </row>
  </sheetData>
  <sheetProtection/>
  <autoFilter ref="A3:B469"/>
  <mergeCells count="1">
    <mergeCell ref="A1:B1"/>
  </mergeCells>
  <printOptions/>
  <pageMargins left="0.94" right="0.9" top="0.59" bottom="0.59" header="0.51" footer="0.28"/>
  <pageSetup firstPageNumber="31" useFirstPageNumber="1" horizontalDpi="600" verticalDpi="600" orientation="portrait" paperSize="9" scale="80"/>
  <headerFooter scaleWithDoc="0" alignWithMargins="0">
    <oddFooter>&amp;C&amp;"宋体"&amp;12 &amp;P</oddFooter>
  </headerFooter>
</worksheet>
</file>

<file path=xl/worksheets/sheet15.xml><?xml version="1.0" encoding="utf-8"?>
<worksheet xmlns="http://schemas.openxmlformats.org/spreadsheetml/2006/main" xmlns:r="http://schemas.openxmlformats.org/officeDocument/2006/relationships">
  <sheetPr>
    <tabColor rgb="FFFF0000"/>
  </sheetPr>
  <dimension ref="A1:DN33"/>
  <sheetViews>
    <sheetView showZeros="0" zoomScaleSheetLayoutView="100" workbookViewId="0" topLeftCell="A1">
      <pane xSplit="2" ySplit="8" topLeftCell="C9" activePane="bottomRight" state="frozen"/>
      <selection pane="bottomRight" activeCell="D8" sqref="D8"/>
    </sheetView>
  </sheetViews>
  <sheetFormatPr defaultColWidth="9.00390625" defaultRowHeight="14.25"/>
  <cols>
    <col min="1" max="1" width="26.00390625" style="186" customWidth="1"/>
    <col min="2" max="2" width="11.875" style="235" customWidth="1"/>
    <col min="3" max="3" width="9.50390625" style="187" customWidth="1"/>
    <col min="4" max="4" width="9.25390625" style="188" customWidth="1"/>
    <col min="5" max="5" width="9.00390625" style="188" customWidth="1"/>
    <col min="6" max="6" width="9.25390625" style="188" customWidth="1"/>
    <col min="7" max="7" width="9.875" style="188" customWidth="1"/>
    <col min="8" max="8" width="7.25390625" style="188" customWidth="1"/>
    <col min="9" max="9" width="9.50390625" style="188" customWidth="1"/>
    <col min="10" max="10" width="10.125" style="188" customWidth="1"/>
    <col min="11" max="11" width="8.00390625" style="188" customWidth="1"/>
    <col min="12" max="26" width="7.25390625" style="188" customWidth="1"/>
    <col min="27" max="27" width="8.625" style="188" customWidth="1"/>
    <col min="28" max="43" width="7.25390625" style="188" customWidth="1"/>
    <col min="44" max="44" width="7.875" style="188" customWidth="1"/>
    <col min="45" max="48" width="7.25390625" style="188" customWidth="1"/>
    <col min="49" max="49" width="7.375" style="188" customWidth="1"/>
    <col min="50" max="54" width="7.25390625" style="188" customWidth="1"/>
    <col min="55" max="55" width="9.875" style="189" customWidth="1"/>
    <col min="56" max="57" width="8.50390625" style="189" customWidth="1"/>
    <col min="58" max="59" width="7.75390625" style="189" customWidth="1"/>
    <col min="60" max="60" width="8.50390625" style="189" customWidth="1"/>
    <col min="61" max="61" width="12.625" style="236" customWidth="1"/>
    <col min="62" max="62" width="13.875" style="188" customWidth="1"/>
    <col min="63" max="63" width="11.75390625" style="188" customWidth="1"/>
    <col min="64" max="64" width="10.50390625" style="188" customWidth="1"/>
    <col min="65" max="65" width="7.25390625" style="188" customWidth="1"/>
    <col min="66" max="66" width="10.875" style="188" customWidth="1"/>
    <col min="67" max="67" width="10.50390625" style="188" customWidth="1"/>
    <col min="68" max="68" width="10.625" style="188" customWidth="1"/>
    <col min="69" max="69" width="8.00390625" style="188" customWidth="1"/>
    <col min="70" max="77" width="7.25390625" style="188" customWidth="1"/>
    <col min="78" max="78" width="7.875" style="188" customWidth="1"/>
    <col min="79" max="84" width="7.25390625" style="188" customWidth="1"/>
    <col min="85" max="85" width="8.625" style="188" customWidth="1"/>
    <col min="86" max="87" width="8.25390625" style="188" customWidth="1"/>
    <col min="88" max="88" width="14.375" style="188" customWidth="1"/>
    <col min="89" max="92" width="8.25390625" style="188" customWidth="1"/>
    <col min="93" max="93" width="10.50390625" style="188" customWidth="1"/>
    <col min="94" max="94" width="7.25390625" style="188" customWidth="1"/>
    <col min="95" max="96" width="9.25390625" style="188" customWidth="1"/>
    <col min="97" max="101" width="7.25390625" style="188" customWidth="1"/>
    <col min="102" max="102" width="7.875" style="188" customWidth="1"/>
    <col min="103" max="104" width="7.25390625" style="188" customWidth="1"/>
    <col min="105" max="105" width="9.625" style="188" customWidth="1"/>
    <col min="106" max="106" width="8.75390625" style="188" customWidth="1"/>
    <col min="107" max="107" width="9.875" style="188" customWidth="1"/>
    <col min="108" max="108" width="10.25390625" style="188" customWidth="1"/>
    <col min="109" max="111" width="7.25390625" style="188" customWidth="1"/>
    <col min="112" max="112" width="12.75390625" style="188" customWidth="1"/>
    <col min="113" max="113" width="9.875" style="189" customWidth="1"/>
    <col min="114" max="114" width="8.50390625" style="189" customWidth="1"/>
    <col min="115" max="115" width="7.625" style="189" customWidth="1"/>
    <col min="116" max="116" width="7.00390625" style="189" customWidth="1"/>
    <col min="117" max="117" width="7.25390625" style="189" customWidth="1"/>
    <col min="118" max="118" width="8.50390625" style="189" customWidth="1"/>
    <col min="119" max="16384" width="9.00390625" style="190" customWidth="1"/>
  </cols>
  <sheetData>
    <row r="1" spans="1:118" s="176" customFormat="1" ht="21.75" customHeight="1">
      <c r="A1" s="192" t="s">
        <v>667</v>
      </c>
      <c r="B1" s="192"/>
      <c r="C1" s="192"/>
      <c r="D1" s="192"/>
      <c r="E1" s="192"/>
      <c r="F1" s="192"/>
      <c r="G1" s="192"/>
      <c r="H1" s="192"/>
      <c r="I1" s="192"/>
      <c r="J1" s="192"/>
      <c r="K1" s="192"/>
      <c r="L1" s="192"/>
      <c r="M1" s="192"/>
      <c r="N1" s="192"/>
      <c r="O1" s="192" t="s">
        <v>667</v>
      </c>
      <c r="P1" s="192"/>
      <c r="Q1" s="192"/>
      <c r="R1" s="192"/>
      <c r="S1" s="192"/>
      <c r="T1" s="192"/>
      <c r="U1" s="192"/>
      <c r="V1" s="192"/>
      <c r="W1" s="192"/>
      <c r="X1" s="192"/>
      <c r="Y1" s="192"/>
      <c r="Z1" s="192"/>
      <c r="AA1" s="192"/>
      <c r="AB1" s="192" t="s">
        <v>667</v>
      </c>
      <c r="AC1" s="192"/>
      <c r="AD1" s="192"/>
      <c r="AE1" s="192"/>
      <c r="AF1" s="192"/>
      <c r="AG1" s="192"/>
      <c r="AH1" s="192"/>
      <c r="AI1" s="192"/>
      <c r="AJ1" s="192"/>
      <c r="AK1" s="192"/>
      <c r="AL1" s="192"/>
      <c r="AM1" s="192"/>
      <c r="AN1" s="192"/>
      <c r="AO1" s="192"/>
      <c r="AP1" s="192" t="s">
        <v>667</v>
      </c>
      <c r="AQ1" s="192"/>
      <c r="AR1" s="192"/>
      <c r="AS1" s="192"/>
      <c r="AT1" s="192"/>
      <c r="AU1" s="192"/>
      <c r="AV1" s="192"/>
      <c r="AW1" s="192"/>
      <c r="AX1" s="192"/>
      <c r="AY1" s="192"/>
      <c r="AZ1" s="192"/>
      <c r="BA1" s="192"/>
      <c r="BB1" s="192"/>
      <c r="BC1" s="192" t="s">
        <v>667</v>
      </c>
      <c r="BD1" s="192"/>
      <c r="BE1" s="192"/>
      <c r="BF1" s="192"/>
      <c r="BG1" s="192"/>
      <c r="BH1" s="192"/>
      <c r="BI1" s="192"/>
      <c r="BJ1" s="192"/>
      <c r="BK1" s="192"/>
      <c r="BL1" s="192"/>
      <c r="BM1" s="192"/>
      <c r="BN1" s="192"/>
      <c r="BO1" s="192"/>
      <c r="BP1" s="192"/>
      <c r="BQ1" s="192"/>
      <c r="BR1" s="192" t="s">
        <v>667</v>
      </c>
      <c r="BS1" s="192"/>
      <c r="BT1" s="192"/>
      <c r="BU1" s="192"/>
      <c r="BV1" s="192"/>
      <c r="BW1" s="192"/>
      <c r="BX1" s="192"/>
      <c r="BY1" s="192"/>
      <c r="BZ1" s="192"/>
      <c r="CA1" s="192"/>
      <c r="CB1" s="192"/>
      <c r="CC1" s="192"/>
      <c r="CD1" s="192"/>
      <c r="CE1" s="192"/>
      <c r="CF1" s="192" t="s">
        <v>667</v>
      </c>
      <c r="CG1" s="192"/>
      <c r="CH1" s="192"/>
      <c r="CI1" s="192"/>
      <c r="CJ1" s="192"/>
      <c r="CK1" s="192"/>
      <c r="CL1" s="192"/>
      <c r="CM1" s="192"/>
      <c r="CN1" s="192"/>
      <c r="CO1" s="192"/>
      <c r="CP1" s="192"/>
      <c r="CQ1" s="192" t="s">
        <v>667</v>
      </c>
      <c r="CR1" s="192"/>
      <c r="CS1" s="192"/>
      <c r="CT1" s="192"/>
      <c r="CU1" s="192"/>
      <c r="CV1" s="192"/>
      <c r="CW1" s="192"/>
      <c r="CX1" s="192"/>
      <c r="CY1" s="192"/>
      <c r="CZ1" s="192"/>
      <c r="DA1" s="192"/>
      <c r="DB1" s="192"/>
      <c r="DC1" s="192" t="s">
        <v>667</v>
      </c>
      <c r="DD1" s="192"/>
      <c r="DE1" s="192"/>
      <c r="DF1" s="192"/>
      <c r="DG1" s="192"/>
      <c r="DH1" s="192"/>
      <c r="DI1" s="192"/>
      <c r="DJ1" s="192"/>
      <c r="DK1" s="192"/>
      <c r="DL1" s="192"/>
      <c r="DM1" s="192"/>
      <c r="DN1" s="192"/>
    </row>
    <row r="2" spans="1:118" s="177" customFormat="1" ht="15" customHeight="1">
      <c r="A2" s="193" t="s">
        <v>668</v>
      </c>
      <c r="B2" s="193"/>
      <c r="C2" s="194"/>
      <c r="D2" s="194"/>
      <c r="E2" s="194"/>
      <c r="F2" s="194"/>
      <c r="G2" s="194"/>
      <c r="H2" s="194"/>
      <c r="I2" s="194"/>
      <c r="J2" s="194"/>
      <c r="K2" s="194"/>
      <c r="L2" s="206" t="s">
        <v>63</v>
      </c>
      <c r="M2" s="207"/>
      <c r="N2" s="207"/>
      <c r="O2" s="194"/>
      <c r="P2" s="194"/>
      <c r="Q2" s="194"/>
      <c r="R2" s="194"/>
      <c r="S2" s="194"/>
      <c r="T2" s="194"/>
      <c r="U2" s="194"/>
      <c r="V2" s="194"/>
      <c r="W2" s="194"/>
      <c r="X2" s="194"/>
      <c r="Y2" s="209" t="s">
        <v>63</v>
      </c>
      <c r="Z2" s="210"/>
      <c r="AA2" s="194"/>
      <c r="AB2" s="194"/>
      <c r="AC2" s="194"/>
      <c r="AD2" s="194"/>
      <c r="AE2" s="194"/>
      <c r="AF2" s="194"/>
      <c r="AG2" s="194"/>
      <c r="AH2" s="194"/>
      <c r="AI2" s="194"/>
      <c r="AJ2" s="194"/>
      <c r="AK2" s="194"/>
      <c r="AL2" s="194"/>
      <c r="AM2" s="206" t="s">
        <v>63</v>
      </c>
      <c r="AN2" s="207"/>
      <c r="AO2" s="207"/>
      <c r="AP2" s="194"/>
      <c r="AQ2" s="194"/>
      <c r="AR2" s="194"/>
      <c r="AS2" s="194"/>
      <c r="AT2" s="194"/>
      <c r="AU2" s="194"/>
      <c r="AV2" s="194"/>
      <c r="AW2" s="194"/>
      <c r="AX2" s="194"/>
      <c r="AY2" s="194"/>
      <c r="AZ2" s="206" t="s">
        <v>63</v>
      </c>
      <c r="BA2" s="206"/>
      <c r="BB2" s="214"/>
      <c r="BC2" s="215"/>
      <c r="BD2" s="216"/>
      <c r="BE2" s="216"/>
      <c r="BF2" s="217"/>
      <c r="BG2" s="217"/>
      <c r="BH2" s="217"/>
      <c r="BI2" s="237"/>
      <c r="BJ2" s="194"/>
      <c r="BK2" s="194"/>
      <c r="BL2" s="238"/>
      <c r="BM2" s="238"/>
      <c r="BN2" s="238"/>
      <c r="BO2" s="194"/>
      <c r="BP2" s="206" t="s">
        <v>63</v>
      </c>
      <c r="BQ2" s="207"/>
      <c r="BR2" s="207"/>
      <c r="BS2" s="207"/>
      <c r="BT2" s="207"/>
      <c r="BU2" s="194"/>
      <c r="BV2" s="194"/>
      <c r="BW2" s="194"/>
      <c r="BX2" s="194"/>
      <c r="BY2" s="194"/>
      <c r="BZ2" s="207"/>
      <c r="CA2" s="207"/>
      <c r="CB2" s="207"/>
      <c r="CC2" s="194"/>
      <c r="CD2" s="206" t="s">
        <v>63</v>
      </c>
      <c r="CE2" s="207"/>
      <c r="CF2" s="246"/>
      <c r="CG2" s="194"/>
      <c r="CH2" s="194"/>
      <c r="CI2" s="194"/>
      <c r="CJ2" s="194"/>
      <c r="CK2" s="194"/>
      <c r="CL2" s="194"/>
      <c r="CM2" s="209"/>
      <c r="CN2" s="210"/>
      <c r="CO2" s="250" t="s">
        <v>63</v>
      </c>
      <c r="CP2" s="194"/>
      <c r="CQ2" s="194"/>
      <c r="CR2" s="194"/>
      <c r="CS2" s="207"/>
      <c r="CT2" s="207"/>
      <c r="CU2" s="207"/>
      <c r="CV2" s="194"/>
      <c r="CW2" s="194"/>
      <c r="CX2" s="194"/>
      <c r="CY2" s="194"/>
      <c r="CZ2" s="206" t="s">
        <v>63</v>
      </c>
      <c r="DA2" s="207"/>
      <c r="DB2" s="207"/>
      <c r="DC2" s="194"/>
      <c r="DD2" s="194"/>
      <c r="DE2" s="194"/>
      <c r="DF2" s="206"/>
      <c r="DG2" s="206"/>
      <c r="DH2" s="214"/>
      <c r="DI2" s="215"/>
      <c r="DJ2" s="216"/>
      <c r="DK2" s="216"/>
      <c r="DL2" s="217" t="s">
        <v>63</v>
      </c>
      <c r="DM2" s="217"/>
      <c r="DN2" s="217"/>
    </row>
    <row r="3" spans="1:118" s="178" customFormat="1" ht="15" customHeight="1">
      <c r="A3" s="195" t="s">
        <v>669</v>
      </c>
      <c r="B3" s="195" t="s">
        <v>670</v>
      </c>
      <c r="C3" s="195" t="s">
        <v>671</v>
      </c>
      <c r="D3" s="195" t="s">
        <v>672</v>
      </c>
      <c r="E3" s="196"/>
      <c r="F3" s="196"/>
      <c r="G3" s="196"/>
      <c r="H3" s="196"/>
      <c r="I3" s="196"/>
      <c r="J3" s="196"/>
      <c r="K3" s="196"/>
      <c r="L3" s="196"/>
      <c r="M3" s="196"/>
      <c r="N3" s="196"/>
      <c r="O3" s="195" t="s">
        <v>672</v>
      </c>
      <c r="P3" s="196"/>
      <c r="Q3" s="196"/>
      <c r="R3" s="196"/>
      <c r="S3" s="196"/>
      <c r="T3" s="196"/>
      <c r="U3" s="196"/>
      <c r="V3" s="196"/>
      <c r="W3" s="196"/>
      <c r="X3" s="196"/>
      <c r="Y3" s="196"/>
      <c r="Z3" s="196"/>
      <c r="AA3" s="196"/>
      <c r="AB3" s="195" t="s">
        <v>672</v>
      </c>
      <c r="AC3" s="196"/>
      <c r="AD3" s="196"/>
      <c r="AE3" s="196"/>
      <c r="AF3" s="196"/>
      <c r="AG3" s="196"/>
      <c r="AH3" s="196"/>
      <c r="AI3" s="196"/>
      <c r="AJ3" s="196"/>
      <c r="AK3" s="196"/>
      <c r="AL3" s="196"/>
      <c r="AM3" s="196"/>
      <c r="AN3" s="196"/>
      <c r="AO3" s="196"/>
      <c r="AP3" s="195" t="s">
        <v>672</v>
      </c>
      <c r="AQ3" s="196"/>
      <c r="AR3" s="196"/>
      <c r="AS3" s="196"/>
      <c r="AT3" s="196"/>
      <c r="AU3" s="196"/>
      <c r="AV3" s="196"/>
      <c r="AW3" s="196"/>
      <c r="AX3" s="196"/>
      <c r="AY3" s="196"/>
      <c r="AZ3" s="196"/>
      <c r="BA3" s="196"/>
      <c r="BB3" s="196"/>
      <c r="BC3" s="195" t="s">
        <v>672</v>
      </c>
      <c r="BD3" s="195"/>
      <c r="BE3" s="195"/>
      <c r="BF3" s="195"/>
      <c r="BG3" s="195"/>
      <c r="BH3" s="195"/>
      <c r="BI3" s="195" t="s">
        <v>673</v>
      </c>
      <c r="BJ3" s="239" t="s">
        <v>674</v>
      </c>
      <c r="BK3" s="240"/>
      <c r="BL3" s="240"/>
      <c r="BM3" s="240"/>
      <c r="BN3" s="240"/>
      <c r="BO3" s="240"/>
      <c r="BP3" s="240"/>
      <c r="BQ3" s="241"/>
      <c r="BR3" s="195" t="s">
        <v>674</v>
      </c>
      <c r="BS3" s="195"/>
      <c r="BT3" s="195"/>
      <c r="BU3" s="195"/>
      <c r="BV3" s="195"/>
      <c r="BW3" s="195"/>
      <c r="BX3" s="195"/>
      <c r="BY3" s="195"/>
      <c r="BZ3" s="195"/>
      <c r="CA3" s="195"/>
      <c r="CB3" s="195"/>
      <c r="CC3" s="195"/>
      <c r="CD3" s="195"/>
      <c r="CE3" s="195"/>
      <c r="CF3" s="195" t="s">
        <v>674</v>
      </c>
      <c r="CG3" s="195"/>
      <c r="CH3" s="195"/>
      <c r="CI3" s="195"/>
      <c r="CJ3" s="195"/>
      <c r="CK3" s="195"/>
      <c r="CL3" s="195"/>
      <c r="CM3" s="195"/>
      <c r="CN3" s="195"/>
      <c r="CO3" s="195"/>
      <c r="CP3" s="195"/>
      <c r="CQ3" s="240" t="s">
        <v>674</v>
      </c>
      <c r="CR3" s="240"/>
      <c r="CS3" s="240"/>
      <c r="CT3" s="240"/>
      <c r="CU3" s="240"/>
      <c r="CV3" s="240"/>
      <c r="CW3" s="240"/>
      <c r="CX3" s="240"/>
      <c r="CY3" s="240"/>
      <c r="CZ3" s="240"/>
      <c r="DA3" s="240"/>
      <c r="DB3" s="241"/>
      <c r="DC3" s="195" t="s">
        <v>674</v>
      </c>
      <c r="DD3" s="196"/>
      <c r="DE3" s="196"/>
      <c r="DF3" s="196"/>
      <c r="DG3" s="196"/>
      <c r="DH3" s="196"/>
      <c r="DI3" s="196"/>
      <c r="DJ3" s="196"/>
      <c r="DK3" s="196"/>
      <c r="DL3" s="196"/>
      <c r="DM3" s="196"/>
      <c r="DN3" s="196"/>
    </row>
    <row r="4" spans="1:118" s="179" customFormat="1" ht="13.5">
      <c r="A4" s="195"/>
      <c r="B4" s="195"/>
      <c r="C4" s="195"/>
      <c r="D4" s="197" t="s">
        <v>675</v>
      </c>
      <c r="E4" s="197"/>
      <c r="F4" s="197"/>
      <c r="G4" s="197"/>
      <c r="H4" s="197"/>
      <c r="I4" s="198" t="s">
        <v>676</v>
      </c>
      <c r="J4" s="198"/>
      <c r="K4" s="198"/>
      <c r="L4" s="198"/>
      <c r="M4" s="198"/>
      <c r="N4" s="198"/>
      <c r="O4" s="198" t="s">
        <v>676</v>
      </c>
      <c r="P4" s="198"/>
      <c r="Q4" s="198"/>
      <c r="R4" s="198"/>
      <c r="S4" s="198"/>
      <c r="T4" s="197" t="s">
        <v>677</v>
      </c>
      <c r="U4" s="197"/>
      <c r="V4" s="197"/>
      <c r="W4" s="197"/>
      <c r="X4" s="197"/>
      <c r="Y4" s="197"/>
      <c r="Z4" s="197"/>
      <c r="AA4" s="197"/>
      <c r="AB4" s="197" t="s">
        <v>678</v>
      </c>
      <c r="AC4" s="197"/>
      <c r="AD4" s="197"/>
      <c r="AE4" s="197"/>
      <c r="AF4" s="197"/>
      <c r="AG4" s="197"/>
      <c r="AH4" s="197"/>
      <c r="AI4" s="197" t="s">
        <v>679</v>
      </c>
      <c r="AJ4" s="197"/>
      <c r="AK4" s="197"/>
      <c r="AL4" s="197"/>
      <c r="AM4" s="212" t="s">
        <v>680</v>
      </c>
      <c r="AN4" s="212"/>
      <c r="AO4" s="212"/>
      <c r="AP4" s="197" t="s">
        <v>681</v>
      </c>
      <c r="AQ4" s="197"/>
      <c r="AR4" s="197"/>
      <c r="AS4" s="197"/>
      <c r="AT4" s="198" t="s">
        <v>682</v>
      </c>
      <c r="AU4" s="198"/>
      <c r="AV4" s="198"/>
      <c r="AW4" s="197" t="s">
        <v>683</v>
      </c>
      <c r="AX4" s="197"/>
      <c r="AY4" s="197"/>
      <c r="AZ4" s="197"/>
      <c r="BA4" s="197"/>
      <c r="BB4" s="197"/>
      <c r="BC4" s="197" t="s">
        <v>684</v>
      </c>
      <c r="BD4" s="197" t="s">
        <v>685</v>
      </c>
      <c r="BE4" s="198" t="s">
        <v>658</v>
      </c>
      <c r="BF4" s="197" t="s">
        <v>653</v>
      </c>
      <c r="BG4" s="198" t="s">
        <v>686</v>
      </c>
      <c r="BH4" s="197" t="s">
        <v>687</v>
      </c>
      <c r="BI4" s="195"/>
      <c r="BJ4" s="197" t="s">
        <v>675</v>
      </c>
      <c r="BK4" s="197"/>
      <c r="BL4" s="197"/>
      <c r="BM4" s="197"/>
      <c r="BN4" s="197"/>
      <c r="BO4" s="242" t="s">
        <v>676</v>
      </c>
      <c r="BP4" s="243"/>
      <c r="BQ4" s="244"/>
      <c r="BR4" s="242" t="s">
        <v>676</v>
      </c>
      <c r="BS4" s="243"/>
      <c r="BT4" s="243"/>
      <c r="BU4" s="243"/>
      <c r="BV4" s="243"/>
      <c r="BW4" s="243"/>
      <c r="BX4" s="243"/>
      <c r="BY4" s="244"/>
      <c r="BZ4" s="242" t="s">
        <v>677</v>
      </c>
      <c r="CA4" s="243"/>
      <c r="CB4" s="243"/>
      <c r="CC4" s="243"/>
      <c r="CD4" s="243"/>
      <c r="CE4" s="244"/>
      <c r="CF4" s="247" t="s">
        <v>677</v>
      </c>
      <c r="CG4" s="248"/>
      <c r="CH4" s="249" t="s">
        <v>678</v>
      </c>
      <c r="CI4" s="249"/>
      <c r="CJ4" s="249"/>
      <c r="CK4" s="249"/>
      <c r="CL4" s="249"/>
      <c r="CM4" s="249"/>
      <c r="CN4" s="249"/>
      <c r="CO4" s="247" t="s">
        <v>679</v>
      </c>
      <c r="CP4" s="248"/>
      <c r="CQ4" s="242" t="s">
        <v>679</v>
      </c>
      <c r="CR4" s="244"/>
      <c r="CS4" s="212" t="s">
        <v>680</v>
      </c>
      <c r="CT4" s="212"/>
      <c r="CU4" s="212"/>
      <c r="CV4" s="197" t="s">
        <v>681</v>
      </c>
      <c r="CW4" s="197"/>
      <c r="CX4" s="197"/>
      <c r="CY4" s="197"/>
      <c r="CZ4" s="198" t="s">
        <v>682</v>
      </c>
      <c r="DA4" s="198"/>
      <c r="DB4" s="198"/>
      <c r="DC4" s="197" t="s">
        <v>683</v>
      </c>
      <c r="DD4" s="197"/>
      <c r="DE4" s="197"/>
      <c r="DF4" s="197"/>
      <c r="DG4" s="197"/>
      <c r="DH4" s="197"/>
      <c r="DI4" s="197" t="s">
        <v>684</v>
      </c>
      <c r="DJ4" s="197" t="s">
        <v>685</v>
      </c>
      <c r="DK4" s="198" t="s">
        <v>658</v>
      </c>
      <c r="DL4" s="197" t="s">
        <v>653</v>
      </c>
      <c r="DM4" s="198" t="s">
        <v>686</v>
      </c>
      <c r="DN4" s="197" t="s">
        <v>687</v>
      </c>
    </row>
    <row r="5" spans="1:118" s="180" customFormat="1" ht="21" customHeight="1">
      <c r="A5" s="195"/>
      <c r="B5" s="195"/>
      <c r="C5" s="195"/>
      <c r="D5" s="199" t="s">
        <v>688</v>
      </c>
      <c r="E5" s="199" t="s">
        <v>689</v>
      </c>
      <c r="F5" s="199" t="s">
        <v>690</v>
      </c>
      <c r="G5" s="199" t="s">
        <v>691</v>
      </c>
      <c r="H5" s="199" t="s">
        <v>692</v>
      </c>
      <c r="I5" s="199" t="s">
        <v>688</v>
      </c>
      <c r="J5" s="199" t="s">
        <v>693</v>
      </c>
      <c r="K5" s="199" t="s">
        <v>694</v>
      </c>
      <c r="L5" s="199" t="s">
        <v>695</v>
      </c>
      <c r="M5" s="199" t="s">
        <v>696</v>
      </c>
      <c r="N5" s="199" t="s">
        <v>697</v>
      </c>
      <c r="O5" s="199" t="s">
        <v>698</v>
      </c>
      <c r="P5" s="199" t="s">
        <v>699</v>
      </c>
      <c r="Q5" s="199" t="s">
        <v>700</v>
      </c>
      <c r="R5" s="199" t="s">
        <v>701</v>
      </c>
      <c r="S5" s="199" t="s">
        <v>702</v>
      </c>
      <c r="T5" s="199" t="s">
        <v>688</v>
      </c>
      <c r="U5" s="199" t="s">
        <v>703</v>
      </c>
      <c r="V5" s="199" t="s">
        <v>704</v>
      </c>
      <c r="W5" s="199" t="s">
        <v>705</v>
      </c>
      <c r="X5" s="199" t="s">
        <v>706</v>
      </c>
      <c r="Y5" s="199" t="s">
        <v>707</v>
      </c>
      <c r="Z5" s="199" t="s">
        <v>708</v>
      </c>
      <c r="AA5" s="199" t="s">
        <v>709</v>
      </c>
      <c r="AB5" s="199" t="s">
        <v>688</v>
      </c>
      <c r="AC5" s="199" t="s">
        <v>703</v>
      </c>
      <c r="AD5" s="199" t="s">
        <v>704</v>
      </c>
      <c r="AE5" s="199" t="s">
        <v>705</v>
      </c>
      <c r="AF5" s="199" t="s">
        <v>707</v>
      </c>
      <c r="AG5" s="199" t="s">
        <v>708</v>
      </c>
      <c r="AH5" s="199" t="s">
        <v>709</v>
      </c>
      <c r="AI5" s="199" t="s">
        <v>688</v>
      </c>
      <c r="AJ5" s="199" t="s">
        <v>710</v>
      </c>
      <c r="AK5" s="199" t="s">
        <v>711</v>
      </c>
      <c r="AL5" s="199" t="s">
        <v>712</v>
      </c>
      <c r="AM5" s="198" t="s">
        <v>688</v>
      </c>
      <c r="AN5" s="198" t="s">
        <v>713</v>
      </c>
      <c r="AO5" s="198" t="s">
        <v>714</v>
      </c>
      <c r="AP5" s="199" t="s">
        <v>688</v>
      </c>
      <c r="AQ5" s="199" t="s">
        <v>715</v>
      </c>
      <c r="AR5" s="199" t="s">
        <v>716</v>
      </c>
      <c r="AS5" s="199" t="s">
        <v>717</v>
      </c>
      <c r="AT5" s="198" t="s">
        <v>688</v>
      </c>
      <c r="AU5" s="198" t="s">
        <v>718</v>
      </c>
      <c r="AV5" s="198" t="s">
        <v>718</v>
      </c>
      <c r="AW5" s="199" t="s">
        <v>688</v>
      </c>
      <c r="AX5" s="199" t="s">
        <v>719</v>
      </c>
      <c r="AY5" s="199" t="s">
        <v>720</v>
      </c>
      <c r="AZ5" s="199" t="s">
        <v>721</v>
      </c>
      <c r="BA5" s="199" t="s">
        <v>722</v>
      </c>
      <c r="BB5" s="199" t="s">
        <v>723</v>
      </c>
      <c r="BC5" s="197"/>
      <c r="BD5" s="197"/>
      <c r="BE5" s="198"/>
      <c r="BF5" s="197"/>
      <c r="BG5" s="198"/>
      <c r="BH5" s="197"/>
      <c r="BI5" s="195"/>
      <c r="BJ5" s="199" t="s">
        <v>688</v>
      </c>
      <c r="BK5" s="199" t="s">
        <v>689</v>
      </c>
      <c r="BL5" s="199" t="s">
        <v>690</v>
      </c>
      <c r="BM5" s="199" t="s">
        <v>691</v>
      </c>
      <c r="BN5" s="199" t="s">
        <v>692</v>
      </c>
      <c r="BO5" s="199" t="s">
        <v>688</v>
      </c>
      <c r="BP5" s="199" t="s">
        <v>693</v>
      </c>
      <c r="BQ5" s="199" t="s">
        <v>694</v>
      </c>
      <c r="BR5" s="199" t="s">
        <v>695</v>
      </c>
      <c r="BS5" s="199" t="s">
        <v>696</v>
      </c>
      <c r="BT5" s="199" t="s">
        <v>697</v>
      </c>
      <c r="BU5" s="199" t="s">
        <v>698</v>
      </c>
      <c r="BV5" s="199" t="s">
        <v>699</v>
      </c>
      <c r="BW5" s="199" t="s">
        <v>700</v>
      </c>
      <c r="BX5" s="199" t="s">
        <v>701</v>
      </c>
      <c r="BY5" s="199" t="s">
        <v>702</v>
      </c>
      <c r="BZ5" s="199" t="s">
        <v>688</v>
      </c>
      <c r="CA5" s="199" t="s">
        <v>703</v>
      </c>
      <c r="CB5" s="199" t="s">
        <v>704</v>
      </c>
      <c r="CC5" s="199" t="s">
        <v>705</v>
      </c>
      <c r="CD5" s="199" t="s">
        <v>706</v>
      </c>
      <c r="CE5" s="199" t="s">
        <v>707</v>
      </c>
      <c r="CF5" s="199" t="s">
        <v>708</v>
      </c>
      <c r="CG5" s="199" t="s">
        <v>709</v>
      </c>
      <c r="CH5" s="199" t="s">
        <v>688</v>
      </c>
      <c r="CI5" s="199" t="s">
        <v>703</v>
      </c>
      <c r="CJ5" s="199" t="s">
        <v>704</v>
      </c>
      <c r="CK5" s="199" t="s">
        <v>705</v>
      </c>
      <c r="CL5" s="199" t="s">
        <v>707</v>
      </c>
      <c r="CM5" s="199" t="s">
        <v>708</v>
      </c>
      <c r="CN5" s="199" t="s">
        <v>709</v>
      </c>
      <c r="CO5" s="199" t="s">
        <v>688</v>
      </c>
      <c r="CP5" s="199" t="s">
        <v>710</v>
      </c>
      <c r="CQ5" s="199" t="s">
        <v>711</v>
      </c>
      <c r="CR5" s="199" t="s">
        <v>712</v>
      </c>
      <c r="CS5" s="198" t="s">
        <v>688</v>
      </c>
      <c r="CT5" s="198" t="s">
        <v>713</v>
      </c>
      <c r="CU5" s="198" t="s">
        <v>714</v>
      </c>
      <c r="CV5" s="199" t="s">
        <v>688</v>
      </c>
      <c r="CW5" s="199" t="s">
        <v>715</v>
      </c>
      <c r="CX5" s="199" t="s">
        <v>716</v>
      </c>
      <c r="CY5" s="199" t="s">
        <v>717</v>
      </c>
      <c r="CZ5" s="198" t="s">
        <v>688</v>
      </c>
      <c r="DA5" s="198" t="s">
        <v>718</v>
      </c>
      <c r="DB5" s="198" t="s">
        <v>724</v>
      </c>
      <c r="DC5" s="199" t="s">
        <v>688</v>
      </c>
      <c r="DD5" s="199" t="s">
        <v>719</v>
      </c>
      <c r="DE5" s="199" t="s">
        <v>720</v>
      </c>
      <c r="DF5" s="199" t="s">
        <v>721</v>
      </c>
      <c r="DG5" s="199" t="s">
        <v>722</v>
      </c>
      <c r="DH5" s="199" t="s">
        <v>723</v>
      </c>
      <c r="DI5" s="197"/>
      <c r="DJ5" s="197"/>
      <c r="DK5" s="198"/>
      <c r="DL5" s="197"/>
      <c r="DM5" s="198"/>
      <c r="DN5" s="197"/>
    </row>
    <row r="6" spans="1:118" s="181" customFormat="1" ht="18.75" customHeight="1">
      <c r="A6" s="195"/>
      <c r="B6" s="195"/>
      <c r="C6" s="195"/>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8"/>
      <c r="AN6" s="198"/>
      <c r="AO6" s="198"/>
      <c r="AP6" s="199"/>
      <c r="AQ6" s="199"/>
      <c r="AR6" s="199"/>
      <c r="AS6" s="199"/>
      <c r="AT6" s="198"/>
      <c r="AU6" s="198"/>
      <c r="AV6" s="198"/>
      <c r="AW6" s="199"/>
      <c r="AX6" s="199"/>
      <c r="AY6" s="199"/>
      <c r="AZ6" s="199"/>
      <c r="BA6" s="199"/>
      <c r="BB6" s="199"/>
      <c r="BC6" s="197"/>
      <c r="BD6" s="197"/>
      <c r="BE6" s="198"/>
      <c r="BF6" s="197"/>
      <c r="BG6" s="198"/>
      <c r="BH6" s="197"/>
      <c r="BI6" s="195"/>
      <c r="BJ6" s="199"/>
      <c r="BK6" s="199"/>
      <c r="BL6" s="199"/>
      <c r="BM6" s="199"/>
      <c r="BN6" s="199"/>
      <c r="BO6" s="199"/>
      <c r="BP6" s="199"/>
      <c r="BQ6" s="199"/>
      <c r="BR6" s="199"/>
      <c r="BS6" s="199"/>
      <c r="BT6" s="199"/>
      <c r="BU6" s="199"/>
      <c r="BV6" s="199"/>
      <c r="BW6" s="199"/>
      <c r="BX6" s="199"/>
      <c r="BY6" s="199"/>
      <c r="BZ6" s="199"/>
      <c r="CA6" s="199"/>
      <c r="CB6" s="199"/>
      <c r="CC6" s="199"/>
      <c r="CD6" s="199"/>
      <c r="CE6" s="199"/>
      <c r="CF6" s="199"/>
      <c r="CG6" s="199"/>
      <c r="CH6" s="199"/>
      <c r="CI6" s="199"/>
      <c r="CJ6" s="199"/>
      <c r="CK6" s="199"/>
      <c r="CL6" s="199"/>
      <c r="CM6" s="199"/>
      <c r="CN6" s="199"/>
      <c r="CO6" s="199"/>
      <c r="CP6" s="199"/>
      <c r="CQ6" s="199"/>
      <c r="CR6" s="199"/>
      <c r="CS6" s="198"/>
      <c r="CT6" s="198"/>
      <c r="CU6" s="198"/>
      <c r="CV6" s="199"/>
      <c r="CW6" s="199"/>
      <c r="CX6" s="199"/>
      <c r="CY6" s="199"/>
      <c r="CZ6" s="198"/>
      <c r="DA6" s="198"/>
      <c r="DB6" s="198"/>
      <c r="DC6" s="199"/>
      <c r="DD6" s="199"/>
      <c r="DE6" s="199"/>
      <c r="DF6" s="199"/>
      <c r="DG6" s="199"/>
      <c r="DH6" s="199"/>
      <c r="DI6" s="197"/>
      <c r="DJ6" s="197"/>
      <c r="DK6" s="198"/>
      <c r="DL6" s="197"/>
      <c r="DM6" s="198"/>
      <c r="DN6" s="197"/>
    </row>
    <row r="7" spans="1:118" s="181" customFormat="1" ht="15.75" customHeight="1">
      <c r="A7" s="195"/>
      <c r="B7" s="195"/>
      <c r="C7" s="195"/>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8"/>
      <c r="AN7" s="198"/>
      <c r="AO7" s="198"/>
      <c r="AP7" s="199"/>
      <c r="AQ7" s="199"/>
      <c r="AR7" s="199"/>
      <c r="AS7" s="199"/>
      <c r="AT7" s="198"/>
      <c r="AU7" s="198"/>
      <c r="AV7" s="198"/>
      <c r="AW7" s="199"/>
      <c r="AX7" s="199"/>
      <c r="AY7" s="199"/>
      <c r="AZ7" s="199"/>
      <c r="BA7" s="199"/>
      <c r="BB7" s="199"/>
      <c r="BC7" s="197"/>
      <c r="BD7" s="197"/>
      <c r="BE7" s="198"/>
      <c r="BF7" s="197"/>
      <c r="BG7" s="198"/>
      <c r="BH7" s="197"/>
      <c r="BI7" s="195"/>
      <c r="BJ7" s="199"/>
      <c r="BK7" s="199"/>
      <c r="BL7" s="199"/>
      <c r="BM7" s="199"/>
      <c r="BN7" s="199"/>
      <c r="BO7" s="199"/>
      <c r="BP7" s="199"/>
      <c r="BQ7" s="199"/>
      <c r="BR7" s="199"/>
      <c r="BS7" s="199"/>
      <c r="BT7" s="199"/>
      <c r="BU7" s="199"/>
      <c r="BV7" s="199"/>
      <c r="BW7" s="199"/>
      <c r="BX7" s="199"/>
      <c r="BY7" s="199"/>
      <c r="BZ7" s="199"/>
      <c r="CA7" s="199"/>
      <c r="CB7" s="199"/>
      <c r="CC7" s="199"/>
      <c r="CD7" s="199"/>
      <c r="CE7" s="199"/>
      <c r="CF7" s="199"/>
      <c r="CG7" s="199"/>
      <c r="CH7" s="199"/>
      <c r="CI7" s="199"/>
      <c r="CJ7" s="199"/>
      <c r="CK7" s="199"/>
      <c r="CL7" s="199"/>
      <c r="CM7" s="199"/>
      <c r="CN7" s="199"/>
      <c r="CO7" s="199"/>
      <c r="CP7" s="199"/>
      <c r="CQ7" s="199"/>
      <c r="CR7" s="199"/>
      <c r="CS7" s="198"/>
      <c r="CT7" s="198"/>
      <c r="CU7" s="198"/>
      <c r="CV7" s="199"/>
      <c r="CW7" s="199"/>
      <c r="CX7" s="199"/>
      <c r="CY7" s="199"/>
      <c r="CZ7" s="198"/>
      <c r="DA7" s="198"/>
      <c r="DB7" s="198"/>
      <c r="DC7" s="199"/>
      <c r="DD7" s="199"/>
      <c r="DE7" s="199"/>
      <c r="DF7" s="199"/>
      <c r="DG7" s="199"/>
      <c r="DH7" s="199"/>
      <c r="DI7" s="197"/>
      <c r="DJ7" s="197"/>
      <c r="DK7" s="198"/>
      <c r="DL7" s="197"/>
      <c r="DM7" s="198"/>
      <c r="DN7" s="197"/>
    </row>
    <row r="8" spans="1:118" s="182" customFormat="1" ht="18" customHeight="1">
      <c r="A8" s="200" t="s">
        <v>725</v>
      </c>
      <c r="B8" s="201">
        <f>SUM(B9:B32)</f>
        <v>845600.0000000001</v>
      </c>
      <c r="C8" s="201">
        <f aca="true" t="shared" si="0" ref="C8:AH8">SUM(C9:C32)</f>
        <v>249940.1615</v>
      </c>
      <c r="D8" s="201">
        <f t="shared" si="0"/>
        <v>40323.96549999999</v>
      </c>
      <c r="E8" s="201">
        <f t="shared" si="0"/>
        <v>28837.89</v>
      </c>
      <c r="F8" s="201">
        <f t="shared" si="0"/>
        <v>7803.910000000001</v>
      </c>
      <c r="G8" s="201">
        <f t="shared" si="0"/>
        <v>2911.3655000000003</v>
      </c>
      <c r="H8" s="201">
        <f t="shared" si="0"/>
        <v>770.8</v>
      </c>
      <c r="I8" s="201">
        <f t="shared" si="0"/>
        <v>10344.505</v>
      </c>
      <c r="J8" s="201">
        <f t="shared" si="0"/>
        <v>7982.3105</v>
      </c>
      <c r="K8" s="201">
        <f t="shared" si="0"/>
        <v>64.11</v>
      </c>
      <c r="L8" s="201">
        <f t="shared" si="0"/>
        <v>75.12</v>
      </c>
      <c r="M8" s="201">
        <f t="shared" si="0"/>
        <v>12.05</v>
      </c>
      <c r="N8" s="201">
        <f t="shared" si="0"/>
        <v>664.14</v>
      </c>
      <c r="O8" s="201">
        <f t="shared" si="0"/>
        <v>63.019999999999996</v>
      </c>
      <c r="P8" s="201">
        <f t="shared" si="0"/>
        <v>0</v>
      </c>
      <c r="Q8" s="201">
        <f t="shared" si="0"/>
        <v>243.63</v>
      </c>
      <c r="R8" s="201">
        <f t="shared" si="0"/>
        <v>386.27</v>
      </c>
      <c r="S8" s="201">
        <f t="shared" si="0"/>
        <v>853.8545</v>
      </c>
      <c r="T8" s="201"/>
      <c r="U8" s="201">
        <f t="shared" si="0"/>
        <v>0</v>
      </c>
      <c r="V8" s="201">
        <f t="shared" si="0"/>
        <v>0</v>
      </c>
      <c r="W8" s="201">
        <f t="shared" si="0"/>
        <v>0</v>
      </c>
      <c r="X8" s="201">
        <f t="shared" si="0"/>
        <v>0</v>
      </c>
      <c r="Y8" s="201">
        <f t="shared" si="0"/>
        <v>0</v>
      </c>
      <c r="Z8" s="201">
        <f t="shared" si="0"/>
        <v>0</v>
      </c>
      <c r="AA8" s="201">
        <f t="shared" si="0"/>
        <v>0</v>
      </c>
      <c r="AB8" s="201">
        <f t="shared" si="0"/>
        <v>0</v>
      </c>
      <c r="AC8" s="201">
        <f t="shared" si="0"/>
        <v>0</v>
      </c>
      <c r="AD8" s="201">
        <f t="shared" si="0"/>
        <v>0</v>
      </c>
      <c r="AE8" s="201">
        <f t="shared" si="0"/>
        <v>0</v>
      </c>
      <c r="AF8" s="201">
        <f t="shared" si="0"/>
        <v>0</v>
      </c>
      <c r="AG8" s="201">
        <f t="shared" si="0"/>
        <v>0</v>
      </c>
      <c r="AH8" s="201">
        <f t="shared" si="0"/>
        <v>0</v>
      </c>
      <c r="AI8" s="201">
        <f aca="true" t="shared" si="1" ref="AI8:BN8">SUM(AI9:AI32)</f>
        <v>190656.991</v>
      </c>
      <c r="AJ8" s="201">
        <f t="shared" si="1"/>
        <v>186844.16499999998</v>
      </c>
      <c r="AK8" s="201">
        <f t="shared" si="1"/>
        <v>3663.0059999999994</v>
      </c>
      <c r="AL8" s="201">
        <f t="shared" si="1"/>
        <v>149.82</v>
      </c>
      <c r="AM8" s="201">
        <f t="shared" si="1"/>
        <v>0</v>
      </c>
      <c r="AN8" s="201">
        <f t="shared" si="1"/>
        <v>0</v>
      </c>
      <c r="AO8" s="201">
        <f t="shared" si="1"/>
        <v>0</v>
      </c>
      <c r="AP8" s="201">
        <f t="shared" si="1"/>
        <v>0</v>
      </c>
      <c r="AQ8" s="201">
        <f t="shared" si="1"/>
        <v>0</v>
      </c>
      <c r="AR8" s="201">
        <f t="shared" si="1"/>
        <v>0</v>
      </c>
      <c r="AS8" s="201">
        <f t="shared" si="1"/>
        <v>0</v>
      </c>
      <c r="AT8" s="201">
        <f t="shared" si="1"/>
        <v>0</v>
      </c>
      <c r="AU8" s="201">
        <f t="shared" si="1"/>
        <v>0</v>
      </c>
      <c r="AV8" s="201">
        <f t="shared" si="1"/>
        <v>0</v>
      </c>
      <c r="AW8" s="201">
        <f t="shared" si="1"/>
        <v>8614.700000000003</v>
      </c>
      <c r="AX8" s="201">
        <f t="shared" si="1"/>
        <v>5605.1</v>
      </c>
      <c r="AY8" s="201">
        <f t="shared" si="1"/>
        <v>0</v>
      </c>
      <c r="AZ8" s="201">
        <f t="shared" si="1"/>
        <v>0</v>
      </c>
      <c r="BA8" s="201">
        <f t="shared" si="1"/>
        <v>514.43</v>
      </c>
      <c r="BB8" s="201">
        <f t="shared" si="1"/>
        <v>2495.17</v>
      </c>
      <c r="BC8" s="201">
        <f t="shared" si="1"/>
        <v>0</v>
      </c>
      <c r="BD8" s="201">
        <f t="shared" si="1"/>
        <v>0</v>
      </c>
      <c r="BE8" s="201">
        <f t="shared" si="1"/>
        <v>0</v>
      </c>
      <c r="BF8" s="201">
        <f t="shared" si="1"/>
        <v>0</v>
      </c>
      <c r="BG8" s="201">
        <f t="shared" si="1"/>
        <v>0</v>
      </c>
      <c r="BH8" s="201">
        <f t="shared" si="1"/>
        <v>0</v>
      </c>
      <c r="BI8" s="201">
        <f t="shared" si="1"/>
        <v>595659.8385000001</v>
      </c>
      <c r="BJ8" s="201">
        <f t="shared" si="1"/>
        <v>1487.69</v>
      </c>
      <c r="BK8" s="201">
        <f t="shared" si="1"/>
        <v>0</v>
      </c>
      <c r="BL8" s="201">
        <f t="shared" si="1"/>
        <v>0</v>
      </c>
      <c r="BM8" s="201">
        <f t="shared" si="1"/>
        <v>0</v>
      </c>
      <c r="BN8" s="201">
        <f t="shared" si="1"/>
        <v>1487.69</v>
      </c>
      <c r="BO8" s="201">
        <f aca="true" t="shared" si="2" ref="BO8:CT8">SUM(BO9:BO32)</f>
        <v>85546.75</v>
      </c>
      <c r="BP8" s="201">
        <f t="shared" si="2"/>
        <v>5782.469999999999</v>
      </c>
      <c r="BQ8" s="201">
        <f t="shared" si="2"/>
        <v>18</v>
      </c>
      <c r="BR8" s="201">
        <f t="shared" si="2"/>
        <v>327.7</v>
      </c>
      <c r="BS8" s="201">
        <f t="shared" si="2"/>
        <v>420.4</v>
      </c>
      <c r="BT8" s="201">
        <f t="shared" si="2"/>
        <v>6622.9</v>
      </c>
      <c r="BU8" s="201">
        <f t="shared" si="2"/>
        <v>0</v>
      </c>
      <c r="BV8" s="201">
        <f t="shared" si="2"/>
        <v>0</v>
      </c>
      <c r="BW8" s="201">
        <f t="shared" si="2"/>
        <v>0</v>
      </c>
      <c r="BX8" s="201">
        <f t="shared" si="2"/>
        <v>3483.08</v>
      </c>
      <c r="BY8" s="201">
        <f t="shared" si="2"/>
        <v>68892.2</v>
      </c>
      <c r="BZ8" s="201">
        <f t="shared" si="2"/>
        <v>83178.8</v>
      </c>
      <c r="CA8" s="201">
        <f t="shared" si="2"/>
        <v>22960</v>
      </c>
      <c r="CB8" s="201">
        <f t="shared" si="2"/>
        <v>35155</v>
      </c>
      <c r="CC8" s="201">
        <f t="shared" si="2"/>
        <v>0</v>
      </c>
      <c r="CD8" s="201">
        <f t="shared" si="2"/>
        <v>0</v>
      </c>
      <c r="CE8" s="201">
        <f t="shared" si="2"/>
        <v>761.8</v>
      </c>
      <c r="CF8" s="201">
        <f t="shared" si="2"/>
        <v>9319</v>
      </c>
      <c r="CG8" s="201">
        <f t="shared" si="2"/>
        <v>14983</v>
      </c>
      <c r="CH8" s="201">
        <f t="shared" si="2"/>
        <v>19680.47</v>
      </c>
      <c r="CI8" s="201">
        <f t="shared" si="2"/>
        <v>1600</v>
      </c>
      <c r="CJ8" s="201">
        <f t="shared" si="2"/>
        <v>4620</v>
      </c>
      <c r="CK8" s="201">
        <f t="shared" si="2"/>
        <v>0</v>
      </c>
      <c r="CL8" s="201">
        <f t="shared" si="2"/>
        <v>172.59</v>
      </c>
      <c r="CM8" s="201">
        <f t="shared" si="2"/>
        <v>1923.88</v>
      </c>
      <c r="CN8" s="201">
        <f t="shared" si="2"/>
        <v>11364</v>
      </c>
      <c r="CO8" s="201">
        <f t="shared" si="2"/>
        <v>124605.98</v>
      </c>
      <c r="CP8" s="201">
        <f t="shared" si="2"/>
        <v>15203.65</v>
      </c>
      <c r="CQ8" s="201">
        <f t="shared" si="2"/>
        <v>109402.32999999999</v>
      </c>
      <c r="CR8" s="201">
        <f t="shared" si="2"/>
        <v>0</v>
      </c>
      <c r="CS8" s="201">
        <f t="shared" si="2"/>
        <v>122156</v>
      </c>
      <c r="CT8" s="201">
        <f t="shared" si="2"/>
        <v>82228</v>
      </c>
      <c r="CU8" s="201">
        <f aca="true" t="shared" si="3" ref="CU8:DN8">SUM(CU9:CU32)</f>
        <v>39928</v>
      </c>
      <c r="CV8" s="201">
        <f t="shared" si="3"/>
        <v>14050</v>
      </c>
      <c r="CW8" s="201">
        <f t="shared" si="3"/>
        <v>0</v>
      </c>
      <c r="CX8" s="201">
        <f t="shared" si="3"/>
        <v>0</v>
      </c>
      <c r="CY8" s="201">
        <f t="shared" si="3"/>
        <v>14050</v>
      </c>
      <c r="CZ8" s="201">
        <f t="shared" si="3"/>
        <v>1074</v>
      </c>
      <c r="DA8" s="201">
        <f t="shared" si="3"/>
        <v>1074</v>
      </c>
      <c r="DB8" s="201">
        <f t="shared" si="3"/>
        <v>0</v>
      </c>
      <c r="DC8" s="201">
        <f t="shared" si="3"/>
        <v>70467.18</v>
      </c>
      <c r="DD8" s="201">
        <f t="shared" si="3"/>
        <v>27523.269999999997</v>
      </c>
      <c r="DE8" s="201">
        <f t="shared" si="3"/>
        <v>0</v>
      </c>
      <c r="DF8" s="201">
        <f t="shared" si="3"/>
        <v>1520</v>
      </c>
      <c r="DG8" s="201">
        <f t="shared" si="3"/>
        <v>0</v>
      </c>
      <c r="DH8" s="201">
        <f t="shared" si="3"/>
        <v>41423.91</v>
      </c>
      <c r="DI8" s="201">
        <f t="shared" si="3"/>
        <v>17180.73</v>
      </c>
      <c r="DJ8" s="201">
        <f t="shared" si="3"/>
        <v>6095</v>
      </c>
      <c r="DK8" s="201">
        <f t="shared" si="3"/>
        <v>1169</v>
      </c>
      <c r="DL8" s="201">
        <f t="shared" si="3"/>
        <v>6000</v>
      </c>
      <c r="DM8" s="201">
        <f t="shared" si="3"/>
        <v>1275</v>
      </c>
      <c r="DN8" s="201">
        <f t="shared" si="3"/>
        <v>41693.2385</v>
      </c>
    </row>
    <row r="9" spans="1:118" s="182" customFormat="1" ht="18" customHeight="1">
      <c r="A9" s="202" t="s">
        <v>284</v>
      </c>
      <c r="B9" s="201">
        <f>C9+BI9</f>
        <v>131760.8045</v>
      </c>
      <c r="C9" s="203">
        <f>D9+I9+AB9+AI9+AP9+AM9+AT9+AW9+BC9+BD9+BE9+BF9+BG9+BH9</f>
        <v>58946.3445</v>
      </c>
      <c r="D9" s="204">
        <f>SUM(E9:H9)</f>
        <v>32566.699999999997</v>
      </c>
      <c r="E9" s="203">
        <v>23325.01</v>
      </c>
      <c r="F9" s="203">
        <v>6202.51</v>
      </c>
      <c r="G9" s="203">
        <v>2318.4</v>
      </c>
      <c r="H9" s="203">
        <v>720.78</v>
      </c>
      <c r="I9" s="203">
        <f>SUM(J9:S9)</f>
        <v>8578.2355</v>
      </c>
      <c r="J9" s="203">
        <v>6421.691</v>
      </c>
      <c r="K9" s="203">
        <v>62.11</v>
      </c>
      <c r="L9" s="203">
        <v>57.12</v>
      </c>
      <c r="M9" s="203">
        <v>0</v>
      </c>
      <c r="N9" s="203">
        <v>655.14</v>
      </c>
      <c r="O9" s="203">
        <v>60.22</v>
      </c>
      <c r="P9" s="203">
        <v>0</v>
      </c>
      <c r="Q9" s="203">
        <v>212.63</v>
      </c>
      <c r="R9" s="203">
        <v>360.77</v>
      </c>
      <c r="S9" s="203">
        <v>748.5545</v>
      </c>
      <c r="T9" s="203">
        <f>SUM(U9:AA9)</f>
        <v>0</v>
      </c>
      <c r="U9" s="203">
        <v>0</v>
      </c>
      <c r="V9" s="203">
        <v>0</v>
      </c>
      <c r="W9" s="203">
        <v>0</v>
      </c>
      <c r="X9" s="203">
        <v>0</v>
      </c>
      <c r="Y9" s="203">
        <v>0</v>
      </c>
      <c r="Z9" s="203">
        <v>0</v>
      </c>
      <c r="AA9" s="203">
        <v>0</v>
      </c>
      <c r="AB9" s="203">
        <f>SUM(AC9:AH9)</f>
        <v>0</v>
      </c>
      <c r="AC9" s="203"/>
      <c r="AD9" s="203">
        <v>0</v>
      </c>
      <c r="AE9" s="203">
        <v>0</v>
      </c>
      <c r="AF9" s="203">
        <v>0</v>
      </c>
      <c r="AG9" s="203">
        <v>0</v>
      </c>
      <c r="AH9" s="203">
        <v>0</v>
      </c>
      <c r="AI9" s="203">
        <f>SUM(AJ9:AL9)</f>
        <v>13295.649</v>
      </c>
      <c r="AJ9" s="203">
        <v>12694.925</v>
      </c>
      <c r="AK9" s="203">
        <v>600.7239999999999</v>
      </c>
      <c r="AL9" s="203">
        <v>0</v>
      </c>
      <c r="AM9" s="203">
        <f>AN9+AO9</f>
        <v>0</v>
      </c>
      <c r="AN9" s="203">
        <v>0</v>
      </c>
      <c r="AO9" s="203">
        <v>0</v>
      </c>
      <c r="AP9" s="203">
        <f>SUM(AQ9:AS9)</f>
        <v>0</v>
      </c>
      <c r="AQ9" s="203">
        <v>0</v>
      </c>
      <c r="AR9" s="203">
        <v>0</v>
      </c>
      <c r="AS9" s="203">
        <v>0</v>
      </c>
      <c r="AT9" s="203">
        <f>AU9+AV9</f>
        <v>0</v>
      </c>
      <c r="AU9" s="203">
        <v>0</v>
      </c>
      <c r="AV9" s="203">
        <v>0</v>
      </c>
      <c r="AW9" s="203">
        <f>SUM(AX9:BB9)</f>
        <v>4505.76</v>
      </c>
      <c r="AX9" s="203">
        <v>4474.92</v>
      </c>
      <c r="AY9" s="203">
        <v>0</v>
      </c>
      <c r="AZ9" s="203">
        <v>0</v>
      </c>
      <c r="BA9" s="203">
        <v>20.28</v>
      </c>
      <c r="BB9" s="203">
        <v>10.559999999999999</v>
      </c>
      <c r="BC9" s="203">
        <v>0</v>
      </c>
      <c r="BD9" s="203">
        <v>0</v>
      </c>
      <c r="BE9" s="203">
        <v>0</v>
      </c>
      <c r="BF9" s="203">
        <v>0</v>
      </c>
      <c r="BG9" s="203">
        <v>0</v>
      </c>
      <c r="BH9" s="203">
        <v>0</v>
      </c>
      <c r="BI9" s="203">
        <f>BJ9+BO9+BZ9+CH9+CO9+CS9+CV9+CZ9+DC9+DI9+DJ9+DK9+DL9+DM9+DN9</f>
        <v>72814.46</v>
      </c>
      <c r="BJ9" s="203">
        <f>SUM(BK9:BN9)</f>
        <v>41.2</v>
      </c>
      <c r="BK9" s="201">
        <v>0</v>
      </c>
      <c r="BL9" s="201">
        <v>0</v>
      </c>
      <c r="BM9" s="201">
        <v>0</v>
      </c>
      <c r="BN9" s="201">
        <v>41.2</v>
      </c>
      <c r="BO9" s="201">
        <f>SUM(BP9:BY9)</f>
        <v>8106.02</v>
      </c>
      <c r="BP9" s="201">
        <v>2270.88</v>
      </c>
      <c r="BQ9" s="201">
        <v>10</v>
      </c>
      <c r="BR9" s="201">
        <v>214.7</v>
      </c>
      <c r="BS9" s="201">
        <v>310</v>
      </c>
      <c r="BT9" s="201">
        <v>420</v>
      </c>
      <c r="BU9" s="201">
        <v>0</v>
      </c>
      <c r="BV9" s="201">
        <v>0</v>
      </c>
      <c r="BW9" s="201">
        <v>0</v>
      </c>
      <c r="BX9" s="201">
        <v>3146.44</v>
      </c>
      <c r="BY9" s="201">
        <v>1734</v>
      </c>
      <c r="BZ9" s="201">
        <f>SUM(CA9:CG9)</f>
        <v>28420</v>
      </c>
      <c r="CA9" s="201">
        <v>12960</v>
      </c>
      <c r="CB9" s="201">
        <v>1913</v>
      </c>
      <c r="CC9" s="201">
        <v>0</v>
      </c>
      <c r="CD9" s="201">
        <v>0</v>
      </c>
      <c r="CE9" s="201">
        <v>337</v>
      </c>
      <c r="CF9" s="201">
        <v>2594</v>
      </c>
      <c r="CG9" s="201">
        <v>10616</v>
      </c>
      <c r="CH9" s="201">
        <f>SUM(CI9:CN9)</f>
        <v>2300</v>
      </c>
      <c r="CI9" s="201">
        <v>0</v>
      </c>
      <c r="CJ9" s="201">
        <v>0</v>
      </c>
      <c r="CK9" s="201">
        <v>0</v>
      </c>
      <c r="CL9" s="201">
        <v>0</v>
      </c>
      <c r="CM9" s="201">
        <v>300</v>
      </c>
      <c r="CN9" s="201">
        <v>2000</v>
      </c>
      <c r="CO9" s="201">
        <f>SUM(CP9:CR9)</f>
        <v>4092.83</v>
      </c>
      <c r="CP9" s="201">
        <v>292.2</v>
      </c>
      <c r="CQ9" s="201">
        <v>3800.63</v>
      </c>
      <c r="CR9" s="201">
        <v>0</v>
      </c>
      <c r="CS9" s="201">
        <f>CT9+CU9</f>
        <v>26400</v>
      </c>
      <c r="CT9" s="201">
        <v>7200</v>
      </c>
      <c r="CU9" s="201">
        <v>19200</v>
      </c>
      <c r="CV9" s="201">
        <f>CW9+CX9+CY9</f>
        <v>0</v>
      </c>
      <c r="CW9" s="201">
        <v>0</v>
      </c>
      <c r="CX9" s="201">
        <v>0</v>
      </c>
      <c r="CY9" s="201">
        <v>0</v>
      </c>
      <c r="CZ9" s="201">
        <f>DA9+DB9</f>
        <v>300</v>
      </c>
      <c r="DA9" s="201">
        <v>300</v>
      </c>
      <c r="DB9" s="201">
        <v>0</v>
      </c>
      <c r="DC9" s="201">
        <f>SUM(DD9:DH9)</f>
        <v>588.03</v>
      </c>
      <c r="DD9" s="201">
        <v>472</v>
      </c>
      <c r="DE9" s="201">
        <v>0</v>
      </c>
      <c r="DF9" s="201">
        <v>0</v>
      </c>
      <c r="DG9" s="201">
        <v>0</v>
      </c>
      <c r="DH9" s="201">
        <v>116.03</v>
      </c>
      <c r="DI9" s="201">
        <v>0</v>
      </c>
      <c r="DJ9" s="201">
        <v>0</v>
      </c>
      <c r="DK9" s="201">
        <v>0</v>
      </c>
      <c r="DL9" s="201">
        <v>0</v>
      </c>
      <c r="DM9" s="201">
        <v>0</v>
      </c>
      <c r="DN9" s="201">
        <v>2566.38</v>
      </c>
    </row>
    <row r="10" spans="1:118" s="179" customFormat="1" ht="18" customHeight="1">
      <c r="A10" s="202" t="s">
        <v>336</v>
      </c>
      <c r="B10" s="201">
        <f aca="true" t="shared" si="4" ref="B10:B32">C10+BI10</f>
        <v>13057.84</v>
      </c>
      <c r="C10" s="203">
        <f aca="true" t="shared" si="5" ref="C10:C32">D10+I10+AB10+AI10+AP10+AM10+AT10+AW10+BC10+BD10+BE10+BF10+BG10+BH10</f>
        <v>6690.18</v>
      </c>
      <c r="D10" s="204">
        <f aca="true" t="shared" si="6" ref="D10:D28">SUM(E10:H10)</f>
        <v>1371.95</v>
      </c>
      <c r="E10" s="203">
        <v>990.99</v>
      </c>
      <c r="F10" s="203">
        <v>277.6</v>
      </c>
      <c r="G10" s="203">
        <v>103.36</v>
      </c>
      <c r="H10" s="203">
        <v>0</v>
      </c>
      <c r="I10" s="203">
        <f aca="true" t="shared" si="7" ref="I10:I32">SUM(J10:S10)</f>
        <v>323.03</v>
      </c>
      <c r="J10" s="203">
        <v>242.53</v>
      </c>
      <c r="K10" s="203">
        <v>0</v>
      </c>
      <c r="L10" s="203">
        <v>0</v>
      </c>
      <c r="M10" s="203">
        <v>0</v>
      </c>
      <c r="N10" s="203">
        <v>3</v>
      </c>
      <c r="O10" s="203">
        <v>0</v>
      </c>
      <c r="P10" s="203">
        <v>0</v>
      </c>
      <c r="Q10" s="203">
        <v>4</v>
      </c>
      <c r="R10" s="203">
        <v>16.5</v>
      </c>
      <c r="S10" s="203">
        <v>57</v>
      </c>
      <c r="T10" s="203">
        <f aca="true" t="shared" si="8" ref="T10:T32">SUM(U10:AA10)</f>
        <v>0</v>
      </c>
      <c r="U10" s="203">
        <v>0</v>
      </c>
      <c r="V10" s="203">
        <v>0</v>
      </c>
      <c r="W10" s="203">
        <v>0</v>
      </c>
      <c r="X10" s="203">
        <v>0</v>
      </c>
      <c r="Y10" s="203">
        <v>0</v>
      </c>
      <c r="Z10" s="203">
        <v>0</v>
      </c>
      <c r="AA10" s="203">
        <v>0</v>
      </c>
      <c r="AB10" s="203">
        <f aca="true" t="shared" si="9" ref="AB10:AB32">SUM(AC10:AH10)</f>
        <v>0</v>
      </c>
      <c r="AC10" s="203">
        <v>0</v>
      </c>
      <c r="AD10" s="203">
        <v>0</v>
      </c>
      <c r="AE10" s="203">
        <v>0</v>
      </c>
      <c r="AF10" s="203">
        <v>0</v>
      </c>
      <c r="AG10" s="203">
        <v>0</v>
      </c>
      <c r="AH10" s="203">
        <v>0</v>
      </c>
      <c r="AI10" s="203">
        <f aca="true" t="shared" si="10" ref="AI10:AI32">SUM(AJ10:AL10)</f>
        <v>4994.78</v>
      </c>
      <c r="AJ10" s="203">
        <v>4976.71</v>
      </c>
      <c r="AK10" s="203">
        <v>18.07</v>
      </c>
      <c r="AL10" s="203">
        <v>0</v>
      </c>
      <c r="AM10" s="203">
        <f aca="true" t="shared" si="11" ref="AM10:AM32">AN10+AO10</f>
        <v>0</v>
      </c>
      <c r="AN10" s="203">
        <v>0</v>
      </c>
      <c r="AO10" s="203">
        <v>0</v>
      </c>
      <c r="AP10" s="203">
        <f aca="true" t="shared" si="12" ref="AP10:AP32">SUM(AQ10:AS10)</f>
        <v>0</v>
      </c>
      <c r="AQ10" s="203">
        <v>0</v>
      </c>
      <c r="AR10" s="203">
        <v>0</v>
      </c>
      <c r="AS10" s="203">
        <v>0</v>
      </c>
      <c r="AT10" s="203">
        <f aca="true" t="shared" si="13" ref="AT10:AT32">AU10+AV10</f>
        <v>0</v>
      </c>
      <c r="AU10" s="203">
        <v>0</v>
      </c>
      <c r="AV10" s="203">
        <v>0</v>
      </c>
      <c r="AW10" s="203">
        <f aca="true" t="shared" si="14" ref="AW10:AW32">SUM(AX10:BB10)</f>
        <v>0.42</v>
      </c>
      <c r="AX10" s="203">
        <v>0.42</v>
      </c>
      <c r="AY10" s="203">
        <v>0</v>
      </c>
      <c r="AZ10" s="203">
        <v>0</v>
      </c>
      <c r="BA10" s="203">
        <v>0</v>
      </c>
      <c r="BB10" s="203">
        <v>0</v>
      </c>
      <c r="BC10" s="203"/>
      <c r="BD10" s="203"/>
      <c r="BE10" s="203"/>
      <c r="BF10" s="203"/>
      <c r="BG10" s="203"/>
      <c r="BH10" s="203"/>
      <c r="BI10" s="203">
        <f aca="true" t="shared" si="15" ref="BI10:BI32">BJ10+BO10+BZ10+CH10+CO10+CS10+CV10+CZ10+DC10+DI10+DJ10+DK10+DL10+DM10+DN10</f>
        <v>6367.66</v>
      </c>
      <c r="BJ10" s="203">
        <f aca="true" t="shared" si="16" ref="BJ10:BJ32">SUM(BK10:BN10)</f>
        <v>0</v>
      </c>
      <c r="BK10" s="201">
        <v>0</v>
      </c>
      <c r="BL10" s="201">
        <v>0</v>
      </c>
      <c r="BM10" s="201">
        <v>0</v>
      </c>
      <c r="BN10" s="201">
        <v>0</v>
      </c>
      <c r="BO10" s="201">
        <f aca="true" t="shared" si="17" ref="BO10:BO33">SUM(BP10:BY10)</f>
        <v>1935.58</v>
      </c>
      <c r="BP10" s="201">
        <v>444.28</v>
      </c>
      <c r="BQ10" s="201">
        <v>0</v>
      </c>
      <c r="BR10" s="201">
        <v>92</v>
      </c>
      <c r="BS10" s="201">
        <v>10.4</v>
      </c>
      <c r="BT10" s="201">
        <v>1114.9</v>
      </c>
      <c r="BU10" s="201">
        <v>0</v>
      </c>
      <c r="BV10" s="201">
        <v>0</v>
      </c>
      <c r="BW10" s="201">
        <v>0</v>
      </c>
      <c r="BX10" s="201">
        <v>37</v>
      </c>
      <c r="BY10" s="201">
        <v>237</v>
      </c>
      <c r="BZ10" s="201">
        <f aca="true" t="shared" si="18" ref="BZ10:BZ32">SUM(CA10:CG10)</f>
        <v>21.8</v>
      </c>
      <c r="CA10" s="201">
        <v>0</v>
      </c>
      <c r="CB10" s="201">
        <v>0</v>
      </c>
      <c r="CC10" s="201">
        <v>0</v>
      </c>
      <c r="CD10" s="201">
        <v>0</v>
      </c>
      <c r="CE10" s="201">
        <v>21.8</v>
      </c>
      <c r="CF10" s="201">
        <v>0</v>
      </c>
      <c r="CG10" s="201">
        <v>0</v>
      </c>
      <c r="CH10" s="201">
        <f aca="true" t="shared" si="19" ref="CH10:CH32">SUM(CI10:CN10)</f>
        <v>500</v>
      </c>
      <c r="CI10" s="201">
        <v>500</v>
      </c>
      <c r="CJ10" s="201">
        <v>0</v>
      </c>
      <c r="CK10" s="201">
        <v>0</v>
      </c>
      <c r="CL10" s="201">
        <v>0</v>
      </c>
      <c r="CM10" s="201">
        <v>0</v>
      </c>
      <c r="CN10" s="201">
        <v>0</v>
      </c>
      <c r="CO10" s="201">
        <f aca="true" t="shared" si="20" ref="CO10:CO32">SUM(CP10:CR10)</f>
        <v>3897</v>
      </c>
      <c r="CP10" s="201">
        <v>457</v>
      </c>
      <c r="CQ10" s="201">
        <v>3440</v>
      </c>
      <c r="CR10" s="201">
        <v>0</v>
      </c>
      <c r="CS10" s="201">
        <f aca="true" t="shared" si="21" ref="CS10:CS32">CT10+CU10</f>
        <v>0</v>
      </c>
      <c r="CT10" s="201">
        <v>0</v>
      </c>
      <c r="CU10" s="201">
        <v>0</v>
      </c>
      <c r="CV10" s="201">
        <f aca="true" t="shared" si="22" ref="CV10:CV32">CW10+CX10+CY10</f>
        <v>0</v>
      </c>
      <c r="CW10" s="201">
        <v>0</v>
      </c>
      <c r="CX10" s="201">
        <v>0</v>
      </c>
      <c r="CY10" s="201">
        <v>0</v>
      </c>
      <c r="CZ10" s="201">
        <f aca="true" t="shared" si="23" ref="CZ10:CZ31">DA10+DB10</f>
        <v>0</v>
      </c>
      <c r="DA10" s="201">
        <v>0</v>
      </c>
      <c r="DB10" s="201">
        <v>0</v>
      </c>
      <c r="DC10" s="201">
        <f aca="true" t="shared" si="24" ref="DC10:DC32">SUM(DD10:DH10)</f>
        <v>13.28</v>
      </c>
      <c r="DD10" s="201">
        <v>13.28</v>
      </c>
      <c r="DE10" s="201">
        <v>0</v>
      </c>
      <c r="DF10" s="201">
        <v>0</v>
      </c>
      <c r="DG10" s="201">
        <v>0</v>
      </c>
      <c r="DH10" s="201">
        <v>0</v>
      </c>
      <c r="DI10" s="201">
        <v>0</v>
      </c>
      <c r="DJ10" s="201">
        <v>0</v>
      </c>
      <c r="DK10" s="201">
        <v>0</v>
      </c>
      <c r="DL10" s="201">
        <v>0</v>
      </c>
      <c r="DM10" s="201">
        <v>0</v>
      </c>
      <c r="DN10" s="201">
        <v>0</v>
      </c>
    </row>
    <row r="11" spans="1:118" s="183" customFormat="1" ht="18" customHeight="1">
      <c r="A11" s="202" t="s">
        <v>351</v>
      </c>
      <c r="B11" s="201">
        <f t="shared" si="4"/>
        <v>254985.96500000003</v>
      </c>
      <c r="C11" s="203">
        <f t="shared" si="5"/>
        <v>104918.66500000001</v>
      </c>
      <c r="D11" s="204">
        <f t="shared" si="6"/>
        <v>456.49</v>
      </c>
      <c r="E11" s="203">
        <v>278.02</v>
      </c>
      <c r="F11" s="203">
        <v>96.67</v>
      </c>
      <c r="G11" s="203">
        <v>35.16</v>
      </c>
      <c r="H11" s="203">
        <v>46.64</v>
      </c>
      <c r="I11" s="203">
        <f t="shared" si="7"/>
        <v>110.47</v>
      </c>
      <c r="J11" s="203">
        <v>106.47</v>
      </c>
      <c r="K11" s="203">
        <v>0</v>
      </c>
      <c r="L11" s="203">
        <v>2</v>
      </c>
      <c r="M11" s="203">
        <v>0</v>
      </c>
      <c r="N11" s="203">
        <v>0</v>
      </c>
      <c r="O11" s="203">
        <v>0</v>
      </c>
      <c r="P11" s="203">
        <v>0</v>
      </c>
      <c r="Q11" s="203">
        <v>0</v>
      </c>
      <c r="R11" s="203">
        <v>0</v>
      </c>
      <c r="S11" s="203">
        <v>2</v>
      </c>
      <c r="T11" s="203">
        <f t="shared" si="8"/>
        <v>0</v>
      </c>
      <c r="U11" s="203">
        <v>0</v>
      </c>
      <c r="V11" s="203">
        <v>0</v>
      </c>
      <c r="W11" s="203">
        <v>0</v>
      </c>
      <c r="X11" s="203">
        <v>0</v>
      </c>
      <c r="Y11" s="203">
        <v>0</v>
      </c>
      <c r="Z11" s="203">
        <v>0</v>
      </c>
      <c r="AA11" s="203">
        <v>0</v>
      </c>
      <c r="AB11" s="203">
        <f t="shared" si="9"/>
        <v>0</v>
      </c>
      <c r="AC11" s="203">
        <v>0</v>
      </c>
      <c r="AD11" s="203">
        <v>0</v>
      </c>
      <c r="AE11" s="203">
        <v>0</v>
      </c>
      <c r="AF11" s="203">
        <v>0</v>
      </c>
      <c r="AG11" s="203">
        <v>0</v>
      </c>
      <c r="AH11" s="203">
        <v>0</v>
      </c>
      <c r="AI11" s="203">
        <f t="shared" si="10"/>
        <v>102296.845</v>
      </c>
      <c r="AJ11" s="203">
        <v>101573.925</v>
      </c>
      <c r="AK11" s="203">
        <v>722.92</v>
      </c>
      <c r="AL11" s="203">
        <v>0</v>
      </c>
      <c r="AM11" s="203">
        <f t="shared" si="11"/>
        <v>0</v>
      </c>
      <c r="AN11" s="203">
        <v>0</v>
      </c>
      <c r="AO11" s="203">
        <v>0</v>
      </c>
      <c r="AP11" s="203">
        <f t="shared" si="12"/>
        <v>0</v>
      </c>
      <c r="AQ11" s="203">
        <v>0</v>
      </c>
      <c r="AR11" s="203">
        <v>0</v>
      </c>
      <c r="AS11" s="203">
        <v>0</v>
      </c>
      <c r="AT11" s="203">
        <f t="shared" si="13"/>
        <v>0</v>
      </c>
      <c r="AU11" s="203">
        <v>0</v>
      </c>
      <c r="AV11" s="203">
        <v>0</v>
      </c>
      <c r="AW11" s="203">
        <f t="shared" si="14"/>
        <v>2054.86</v>
      </c>
      <c r="AX11" s="203">
        <v>0</v>
      </c>
      <c r="AY11" s="203">
        <v>0</v>
      </c>
      <c r="AZ11" s="203">
        <v>0</v>
      </c>
      <c r="BA11" s="203">
        <v>0</v>
      </c>
      <c r="BB11" s="203">
        <v>2054.86</v>
      </c>
      <c r="BC11" s="203"/>
      <c r="BD11" s="203"/>
      <c r="BE11" s="203"/>
      <c r="BF11" s="203"/>
      <c r="BG11" s="203"/>
      <c r="BH11" s="203"/>
      <c r="BI11" s="203">
        <f t="shared" si="15"/>
        <v>150067.30000000002</v>
      </c>
      <c r="BJ11" s="203">
        <f t="shared" si="16"/>
        <v>0</v>
      </c>
      <c r="BK11" s="201">
        <v>0</v>
      </c>
      <c r="BL11" s="201">
        <v>0</v>
      </c>
      <c r="BM11" s="201">
        <v>0</v>
      </c>
      <c r="BN11" s="201">
        <v>0</v>
      </c>
      <c r="BO11" s="201">
        <f t="shared" si="17"/>
        <v>40</v>
      </c>
      <c r="BP11" s="201">
        <v>30</v>
      </c>
      <c r="BQ11" s="201">
        <v>0</v>
      </c>
      <c r="BR11" s="201">
        <v>10</v>
      </c>
      <c r="BS11" s="201">
        <v>0</v>
      </c>
      <c r="BT11" s="201">
        <v>0</v>
      </c>
      <c r="BU11" s="201">
        <v>0</v>
      </c>
      <c r="BV11" s="201">
        <v>0</v>
      </c>
      <c r="BW11" s="201">
        <v>0</v>
      </c>
      <c r="BX11" s="201">
        <v>0</v>
      </c>
      <c r="BY11" s="201">
        <v>0</v>
      </c>
      <c r="BZ11" s="201">
        <f t="shared" si="18"/>
        <v>30</v>
      </c>
      <c r="CA11" s="201">
        <v>0</v>
      </c>
      <c r="CB11" s="201">
        <v>0</v>
      </c>
      <c r="CC11" s="201">
        <v>0</v>
      </c>
      <c r="CD11" s="201">
        <v>0</v>
      </c>
      <c r="CE11" s="201">
        <v>30</v>
      </c>
      <c r="CF11" s="201">
        <v>0</v>
      </c>
      <c r="CG11" s="201">
        <v>0</v>
      </c>
      <c r="CH11" s="201">
        <f t="shared" si="19"/>
        <v>0</v>
      </c>
      <c r="CI11" s="201">
        <v>0</v>
      </c>
      <c r="CJ11" s="201">
        <v>0</v>
      </c>
      <c r="CK11" s="201">
        <v>0</v>
      </c>
      <c r="CL11" s="201">
        <v>0</v>
      </c>
      <c r="CM11" s="201">
        <v>0</v>
      </c>
      <c r="CN11" s="201">
        <v>0</v>
      </c>
      <c r="CO11" s="201">
        <f t="shared" si="20"/>
        <v>53912.38</v>
      </c>
      <c r="CP11" s="201">
        <v>0</v>
      </c>
      <c r="CQ11" s="201">
        <v>53912.38</v>
      </c>
      <c r="CR11" s="201">
        <v>0</v>
      </c>
      <c r="CS11" s="201">
        <f t="shared" si="21"/>
        <v>55330</v>
      </c>
      <c r="CT11" s="201">
        <v>44520</v>
      </c>
      <c r="CU11" s="201">
        <v>10810</v>
      </c>
      <c r="CV11" s="201">
        <f t="shared" si="22"/>
        <v>0</v>
      </c>
      <c r="CW11" s="201">
        <v>0</v>
      </c>
      <c r="CX11" s="201">
        <v>0</v>
      </c>
      <c r="CY11" s="201">
        <v>0</v>
      </c>
      <c r="CZ11" s="201">
        <f t="shared" si="23"/>
        <v>0</v>
      </c>
      <c r="DA11" s="201">
        <v>0</v>
      </c>
      <c r="DB11" s="201">
        <v>0</v>
      </c>
      <c r="DC11" s="201">
        <f t="shared" si="24"/>
        <v>40754.920000000006</v>
      </c>
      <c r="DD11" s="201">
        <v>0</v>
      </c>
      <c r="DE11" s="201">
        <v>0</v>
      </c>
      <c r="DF11" s="201">
        <v>0</v>
      </c>
      <c r="DG11" s="201">
        <v>0</v>
      </c>
      <c r="DH11" s="201">
        <v>40754.920000000006</v>
      </c>
      <c r="DI11" s="201">
        <v>0</v>
      </c>
      <c r="DJ11" s="201">
        <v>0</v>
      </c>
      <c r="DK11" s="201">
        <v>0</v>
      </c>
      <c r="DL11" s="201">
        <v>0</v>
      </c>
      <c r="DM11" s="201">
        <v>0</v>
      </c>
      <c r="DN11" s="201">
        <v>0</v>
      </c>
    </row>
    <row r="12" spans="1:118" s="183" customFormat="1" ht="18" customHeight="1">
      <c r="A12" s="202" t="s">
        <v>375</v>
      </c>
      <c r="B12" s="201">
        <f t="shared" si="4"/>
        <v>10235.65</v>
      </c>
      <c r="C12" s="203">
        <f t="shared" si="5"/>
        <v>121.65</v>
      </c>
      <c r="D12" s="204">
        <f t="shared" si="6"/>
        <v>93.7</v>
      </c>
      <c r="E12" s="203">
        <v>66.18</v>
      </c>
      <c r="F12" s="203">
        <v>20.17</v>
      </c>
      <c r="G12" s="203">
        <v>7.35</v>
      </c>
      <c r="H12" s="203">
        <v>0</v>
      </c>
      <c r="I12" s="203">
        <f t="shared" si="7"/>
        <v>8.9</v>
      </c>
      <c r="J12" s="203">
        <v>8.9</v>
      </c>
      <c r="K12" s="203">
        <v>0</v>
      </c>
      <c r="L12" s="203">
        <v>0</v>
      </c>
      <c r="M12" s="203">
        <v>0</v>
      </c>
      <c r="N12" s="203">
        <v>0</v>
      </c>
      <c r="O12" s="203">
        <v>0</v>
      </c>
      <c r="P12" s="203">
        <v>0</v>
      </c>
      <c r="Q12" s="203">
        <v>0</v>
      </c>
      <c r="R12" s="203">
        <v>0</v>
      </c>
      <c r="S12" s="203">
        <v>0</v>
      </c>
      <c r="T12" s="203">
        <f t="shared" si="8"/>
        <v>0</v>
      </c>
      <c r="U12" s="203">
        <v>0</v>
      </c>
      <c r="V12" s="203">
        <v>0</v>
      </c>
      <c r="W12" s="203">
        <v>0</v>
      </c>
      <c r="X12" s="203">
        <v>0</v>
      </c>
      <c r="Y12" s="203">
        <v>0</v>
      </c>
      <c r="Z12" s="203">
        <v>0</v>
      </c>
      <c r="AA12" s="203">
        <v>0</v>
      </c>
      <c r="AB12" s="203">
        <f t="shared" si="9"/>
        <v>0</v>
      </c>
      <c r="AC12" s="203">
        <v>0</v>
      </c>
      <c r="AD12" s="203">
        <v>0</v>
      </c>
      <c r="AE12" s="203">
        <v>0</v>
      </c>
      <c r="AF12" s="203">
        <v>0</v>
      </c>
      <c r="AG12" s="203">
        <v>0</v>
      </c>
      <c r="AH12" s="203">
        <v>0</v>
      </c>
      <c r="AI12" s="203">
        <f t="shared" si="10"/>
        <v>18</v>
      </c>
      <c r="AJ12" s="203">
        <v>18</v>
      </c>
      <c r="AK12" s="203">
        <v>0</v>
      </c>
      <c r="AL12" s="203">
        <v>0</v>
      </c>
      <c r="AM12" s="203">
        <f t="shared" si="11"/>
        <v>0</v>
      </c>
      <c r="AN12" s="203">
        <v>0</v>
      </c>
      <c r="AO12" s="203">
        <v>0</v>
      </c>
      <c r="AP12" s="203">
        <f t="shared" si="12"/>
        <v>0</v>
      </c>
      <c r="AQ12" s="203">
        <v>0</v>
      </c>
      <c r="AR12" s="203">
        <v>0</v>
      </c>
      <c r="AS12" s="203">
        <v>0</v>
      </c>
      <c r="AT12" s="203">
        <f t="shared" si="13"/>
        <v>0</v>
      </c>
      <c r="AU12" s="203">
        <v>0</v>
      </c>
      <c r="AV12" s="203">
        <v>0</v>
      </c>
      <c r="AW12" s="203">
        <f t="shared" si="14"/>
        <v>1.05</v>
      </c>
      <c r="AX12" s="203">
        <v>1.05</v>
      </c>
      <c r="AY12" s="203">
        <v>0</v>
      </c>
      <c r="AZ12" s="203">
        <v>0</v>
      </c>
      <c r="BA12" s="203">
        <v>0</v>
      </c>
      <c r="BB12" s="203">
        <v>0</v>
      </c>
      <c r="BC12" s="203"/>
      <c r="BD12" s="203"/>
      <c r="BE12" s="203"/>
      <c r="BF12" s="203"/>
      <c r="BG12" s="203"/>
      <c r="BH12" s="203"/>
      <c r="BI12" s="203">
        <f t="shared" si="15"/>
        <v>10114</v>
      </c>
      <c r="BJ12" s="203">
        <f t="shared" si="16"/>
        <v>0</v>
      </c>
      <c r="BK12" s="201">
        <v>0</v>
      </c>
      <c r="BL12" s="201">
        <v>0</v>
      </c>
      <c r="BM12" s="201">
        <v>0</v>
      </c>
      <c r="BN12" s="201">
        <v>0</v>
      </c>
      <c r="BO12" s="201">
        <f t="shared" si="17"/>
        <v>10094</v>
      </c>
      <c r="BP12" s="201">
        <v>41</v>
      </c>
      <c r="BQ12" s="201">
        <v>8</v>
      </c>
      <c r="BR12" s="201">
        <v>10</v>
      </c>
      <c r="BS12" s="201">
        <v>0</v>
      </c>
      <c r="BT12" s="201">
        <v>35</v>
      </c>
      <c r="BU12" s="201">
        <v>0</v>
      </c>
      <c r="BV12" s="201">
        <v>0</v>
      </c>
      <c r="BW12" s="201">
        <v>0</v>
      </c>
      <c r="BX12" s="201">
        <v>0</v>
      </c>
      <c r="BY12" s="201">
        <v>10000</v>
      </c>
      <c r="BZ12" s="201">
        <f t="shared" si="18"/>
        <v>0</v>
      </c>
      <c r="CA12" s="201">
        <v>0</v>
      </c>
      <c r="CB12" s="201">
        <v>0</v>
      </c>
      <c r="CC12" s="201">
        <v>0</v>
      </c>
      <c r="CD12" s="201">
        <v>0</v>
      </c>
      <c r="CE12" s="201">
        <v>0</v>
      </c>
      <c r="CF12" s="201">
        <v>0</v>
      </c>
      <c r="CG12" s="201">
        <v>0</v>
      </c>
      <c r="CH12" s="201">
        <f t="shared" si="19"/>
        <v>0</v>
      </c>
      <c r="CI12" s="201">
        <v>0</v>
      </c>
      <c r="CJ12" s="201">
        <v>0</v>
      </c>
      <c r="CK12" s="201">
        <v>0</v>
      </c>
      <c r="CL12" s="201">
        <v>0</v>
      </c>
      <c r="CM12" s="201">
        <v>0</v>
      </c>
      <c r="CN12" s="201">
        <v>0</v>
      </c>
      <c r="CO12" s="201">
        <f t="shared" si="20"/>
        <v>0</v>
      </c>
      <c r="CP12" s="201">
        <v>0</v>
      </c>
      <c r="CQ12" s="201">
        <v>0</v>
      </c>
      <c r="CR12" s="201">
        <v>0</v>
      </c>
      <c r="CS12" s="201">
        <f t="shared" si="21"/>
        <v>0</v>
      </c>
      <c r="CT12" s="201">
        <v>0</v>
      </c>
      <c r="CU12" s="201">
        <v>0</v>
      </c>
      <c r="CV12" s="201">
        <f t="shared" si="22"/>
        <v>0</v>
      </c>
      <c r="CW12" s="201">
        <v>0</v>
      </c>
      <c r="CX12" s="201">
        <v>0</v>
      </c>
      <c r="CY12" s="201">
        <v>0</v>
      </c>
      <c r="CZ12" s="201">
        <f t="shared" si="23"/>
        <v>0</v>
      </c>
      <c r="DA12" s="201">
        <v>0</v>
      </c>
      <c r="DB12" s="201">
        <v>0</v>
      </c>
      <c r="DC12" s="201">
        <f t="shared" si="24"/>
        <v>0</v>
      </c>
      <c r="DD12" s="201">
        <v>0</v>
      </c>
      <c r="DE12" s="201">
        <v>0</v>
      </c>
      <c r="DF12" s="201">
        <v>0</v>
      </c>
      <c r="DG12" s="201">
        <v>0</v>
      </c>
      <c r="DH12" s="201">
        <v>0</v>
      </c>
      <c r="DI12" s="201">
        <v>0</v>
      </c>
      <c r="DJ12" s="201">
        <v>0</v>
      </c>
      <c r="DK12" s="201">
        <v>0</v>
      </c>
      <c r="DL12" s="201">
        <v>0</v>
      </c>
      <c r="DM12" s="201">
        <v>0</v>
      </c>
      <c r="DN12" s="201">
        <v>20</v>
      </c>
    </row>
    <row r="13" spans="1:118" s="183" customFormat="1" ht="18" customHeight="1">
      <c r="A13" s="202" t="s">
        <v>385</v>
      </c>
      <c r="B13" s="201">
        <f t="shared" si="4"/>
        <v>15772.678500000002</v>
      </c>
      <c r="C13" s="203">
        <f t="shared" si="5"/>
        <v>6211.990000000001</v>
      </c>
      <c r="D13" s="204">
        <f t="shared" si="6"/>
        <v>176.14</v>
      </c>
      <c r="E13" s="203">
        <v>123</v>
      </c>
      <c r="F13" s="203">
        <v>39.41</v>
      </c>
      <c r="G13" s="203">
        <v>13.73</v>
      </c>
      <c r="H13" s="203">
        <v>0</v>
      </c>
      <c r="I13" s="203">
        <f t="shared" si="7"/>
        <v>228.5</v>
      </c>
      <c r="J13" s="203">
        <v>227.5</v>
      </c>
      <c r="K13" s="203">
        <v>0</v>
      </c>
      <c r="L13" s="203">
        <v>0</v>
      </c>
      <c r="M13" s="203">
        <v>0</v>
      </c>
      <c r="N13" s="203">
        <v>0</v>
      </c>
      <c r="O13" s="203">
        <v>1</v>
      </c>
      <c r="P13" s="203">
        <v>0</v>
      </c>
      <c r="Q13" s="203">
        <v>0</v>
      </c>
      <c r="R13" s="203">
        <v>0</v>
      </c>
      <c r="S13" s="203">
        <v>0</v>
      </c>
      <c r="T13" s="203">
        <f t="shared" si="8"/>
        <v>0</v>
      </c>
      <c r="U13" s="203">
        <v>0</v>
      </c>
      <c r="V13" s="203">
        <v>0</v>
      </c>
      <c r="W13" s="203">
        <v>0</v>
      </c>
      <c r="X13" s="203">
        <v>0</v>
      </c>
      <c r="Y13" s="203">
        <v>0</v>
      </c>
      <c r="Z13" s="203">
        <v>0</v>
      </c>
      <c r="AA13" s="203">
        <v>0</v>
      </c>
      <c r="AB13" s="203">
        <f t="shared" si="9"/>
        <v>0</v>
      </c>
      <c r="AC13" s="203">
        <v>0</v>
      </c>
      <c r="AD13" s="203"/>
      <c r="AE13" s="203">
        <v>0</v>
      </c>
      <c r="AF13" s="203">
        <v>0</v>
      </c>
      <c r="AG13" s="203">
        <v>0</v>
      </c>
      <c r="AH13" s="203">
        <v>0</v>
      </c>
      <c r="AI13" s="203">
        <f t="shared" si="10"/>
        <v>5729.35</v>
      </c>
      <c r="AJ13" s="203">
        <v>5607.370000000001</v>
      </c>
      <c r="AK13" s="203">
        <v>121.98</v>
      </c>
      <c r="AL13" s="203">
        <v>0</v>
      </c>
      <c r="AM13" s="203">
        <f t="shared" si="11"/>
        <v>0</v>
      </c>
      <c r="AN13" s="203">
        <v>0</v>
      </c>
      <c r="AO13" s="203">
        <v>0</v>
      </c>
      <c r="AP13" s="203">
        <f t="shared" si="12"/>
        <v>0</v>
      </c>
      <c r="AQ13" s="203">
        <v>0</v>
      </c>
      <c r="AR13" s="203">
        <v>0</v>
      </c>
      <c r="AS13" s="203">
        <v>0</v>
      </c>
      <c r="AT13" s="203">
        <f t="shared" si="13"/>
        <v>0</v>
      </c>
      <c r="AU13" s="203">
        <v>0</v>
      </c>
      <c r="AV13" s="203">
        <v>0</v>
      </c>
      <c r="AW13" s="203">
        <f t="shared" si="14"/>
        <v>78</v>
      </c>
      <c r="AX13" s="203">
        <v>0</v>
      </c>
      <c r="AY13" s="203">
        <v>0</v>
      </c>
      <c r="AZ13" s="203">
        <v>0</v>
      </c>
      <c r="BA13" s="203">
        <v>0</v>
      </c>
      <c r="BB13" s="203">
        <v>78</v>
      </c>
      <c r="BC13" s="203"/>
      <c r="BD13" s="203"/>
      <c r="BE13" s="203"/>
      <c r="BF13" s="203"/>
      <c r="BG13" s="203"/>
      <c r="BH13" s="203"/>
      <c r="BI13" s="203">
        <f t="shared" si="15"/>
        <v>9560.6885</v>
      </c>
      <c r="BJ13" s="203">
        <f t="shared" si="16"/>
        <v>0</v>
      </c>
      <c r="BK13" s="201">
        <v>0</v>
      </c>
      <c r="BL13" s="201">
        <v>0</v>
      </c>
      <c r="BM13" s="201">
        <v>0</v>
      </c>
      <c r="BN13" s="201">
        <v>0</v>
      </c>
      <c r="BO13" s="201">
        <f t="shared" si="17"/>
        <v>2389.71</v>
      </c>
      <c r="BP13" s="201">
        <v>0</v>
      </c>
      <c r="BQ13" s="201">
        <v>0</v>
      </c>
      <c r="BR13" s="201">
        <v>0</v>
      </c>
      <c r="BS13" s="201">
        <v>0</v>
      </c>
      <c r="BT13" s="201">
        <v>1220</v>
      </c>
      <c r="BU13" s="201">
        <v>0</v>
      </c>
      <c r="BV13" s="201">
        <v>0</v>
      </c>
      <c r="BW13" s="201">
        <v>0</v>
      </c>
      <c r="BX13" s="201">
        <v>50</v>
      </c>
      <c r="BY13" s="201">
        <v>1119.71</v>
      </c>
      <c r="BZ13" s="201">
        <f t="shared" si="18"/>
        <v>1100</v>
      </c>
      <c r="CA13" s="201">
        <v>0</v>
      </c>
      <c r="CB13" s="201">
        <v>730</v>
      </c>
      <c r="CC13" s="201">
        <v>0</v>
      </c>
      <c r="CD13" s="201">
        <v>0</v>
      </c>
      <c r="CE13" s="201">
        <v>350</v>
      </c>
      <c r="CF13" s="201">
        <v>0</v>
      </c>
      <c r="CG13" s="201">
        <v>20</v>
      </c>
      <c r="CH13" s="201">
        <f t="shared" si="19"/>
        <v>20</v>
      </c>
      <c r="CI13" s="201">
        <v>0</v>
      </c>
      <c r="CJ13" s="201">
        <v>0</v>
      </c>
      <c r="CK13" s="201">
        <v>0</v>
      </c>
      <c r="CL13" s="201">
        <v>20</v>
      </c>
      <c r="CM13" s="201">
        <v>0</v>
      </c>
      <c r="CN13" s="201">
        <v>0</v>
      </c>
      <c r="CO13" s="201">
        <f t="shared" si="20"/>
        <v>1701.52</v>
      </c>
      <c r="CP13" s="201">
        <v>116.52</v>
      </c>
      <c r="CQ13" s="201">
        <v>1585</v>
      </c>
      <c r="CR13" s="201">
        <v>0</v>
      </c>
      <c r="CS13" s="201">
        <f t="shared" si="21"/>
        <v>3608</v>
      </c>
      <c r="CT13" s="201">
        <v>3608</v>
      </c>
      <c r="CU13" s="201">
        <v>0</v>
      </c>
      <c r="CV13" s="201">
        <f t="shared" si="22"/>
        <v>0</v>
      </c>
      <c r="CW13" s="201">
        <v>0</v>
      </c>
      <c r="CX13" s="201">
        <v>0</v>
      </c>
      <c r="CY13" s="201">
        <v>0</v>
      </c>
      <c r="CZ13" s="201">
        <f t="shared" si="23"/>
        <v>0</v>
      </c>
      <c r="DA13" s="201">
        <v>0</v>
      </c>
      <c r="DB13" s="201">
        <v>0</v>
      </c>
      <c r="DC13" s="201">
        <f t="shared" si="24"/>
        <v>0</v>
      </c>
      <c r="DD13" s="201">
        <v>0</v>
      </c>
      <c r="DE13" s="201">
        <v>0</v>
      </c>
      <c r="DF13" s="201">
        <v>0</v>
      </c>
      <c r="DG13" s="201">
        <v>0</v>
      </c>
      <c r="DH13" s="201">
        <v>0</v>
      </c>
      <c r="DI13" s="201">
        <v>0</v>
      </c>
      <c r="DJ13" s="201">
        <v>0</v>
      </c>
      <c r="DK13" s="201">
        <v>0</v>
      </c>
      <c r="DL13" s="201">
        <v>0</v>
      </c>
      <c r="DM13" s="201">
        <v>0</v>
      </c>
      <c r="DN13" s="201">
        <v>741.4585</v>
      </c>
    </row>
    <row r="14" spans="1:118" s="183" customFormat="1" ht="18" customHeight="1">
      <c r="A14" s="202" t="s">
        <v>408</v>
      </c>
      <c r="B14" s="201">
        <f t="shared" si="4"/>
        <v>50569.905</v>
      </c>
      <c r="C14" s="203">
        <f t="shared" si="5"/>
        <v>6481.485000000001</v>
      </c>
      <c r="D14" s="204">
        <f t="shared" si="6"/>
        <v>574.67</v>
      </c>
      <c r="E14" s="203">
        <v>409.64</v>
      </c>
      <c r="F14" s="203">
        <v>120.77</v>
      </c>
      <c r="G14" s="203">
        <v>44.260000000000005</v>
      </c>
      <c r="H14" s="203">
        <v>0</v>
      </c>
      <c r="I14" s="203">
        <f t="shared" si="7"/>
        <v>352.5855</v>
      </c>
      <c r="J14" s="203">
        <v>352.5855</v>
      </c>
      <c r="K14" s="203">
        <v>0</v>
      </c>
      <c r="L14" s="203">
        <v>0</v>
      </c>
      <c r="M14" s="203">
        <v>0</v>
      </c>
      <c r="N14" s="203">
        <v>0</v>
      </c>
      <c r="O14" s="203">
        <v>0</v>
      </c>
      <c r="P14" s="203">
        <v>0</v>
      </c>
      <c r="Q14" s="203">
        <v>0</v>
      </c>
      <c r="R14" s="203">
        <v>0</v>
      </c>
      <c r="S14" s="203">
        <v>0</v>
      </c>
      <c r="T14" s="203">
        <f t="shared" si="8"/>
        <v>0</v>
      </c>
      <c r="U14" s="203">
        <v>0</v>
      </c>
      <c r="V14" s="203">
        <v>0</v>
      </c>
      <c r="W14" s="203">
        <v>0</v>
      </c>
      <c r="X14" s="203">
        <v>0</v>
      </c>
      <c r="Y14" s="203">
        <v>0</v>
      </c>
      <c r="Z14" s="203">
        <v>0</v>
      </c>
      <c r="AA14" s="203">
        <v>0</v>
      </c>
      <c r="AB14" s="203">
        <f t="shared" si="9"/>
        <v>0</v>
      </c>
      <c r="AC14" s="203">
        <v>0</v>
      </c>
      <c r="AD14" s="203">
        <v>0</v>
      </c>
      <c r="AE14" s="203">
        <v>0</v>
      </c>
      <c r="AF14" s="203">
        <v>0</v>
      </c>
      <c r="AG14" s="203">
        <v>0</v>
      </c>
      <c r="AH14" s="203">
        <v>0</v>
      </c>
      <c r="AI14" s="203">
        <f t="shared" si="10"/>
        <v>3928.9895000000006</v>
      </c>
      <c r="AJ14" s="203">
        <v>3628.9350000000004</v>
      </c>
      <c r="AK14" s="203">
        <v>300.0545</v>
      </c>
      <c r="AL14" s="203">
        <v>0</v>
      </c>
      <c r="AM14" s="203">
        <f t="shared" si="11"/>
        <v>0</v>
      </c>
      <c r="AN14" s="203">
        <v>0</v>
      </c>
      <c r="AO14" s="203"/>
      <c r="AP14" s="203">
        <f t="shared" si="12"/>
        <v>0</v>
      </c>
      <c r="AQ14" s="203">
        <v>0</v>
      </c>
      <c r="AR14" s="203">
        <v>0</v>
      </c>
      <c r="AS14" s="203">
        <v>0</v>
      </c>
      <c r="AT14" s="203">
        <f t="shared" si="13"/>
        <v>0</v>
      </c>
      <c r="AU14" s="203">
        <v>0</v>
      </c>
      <c r="AV14" s="203">
        <v>0</v>
      </c>
      <c r="AW14" s="203">
        <f t="shared" si="14"/>
        <v>1625.24</v>
      </c>
      <c r="AX14" s="203">
        <v>1128.2900000000002</v>
      </c>
      <c r="AY14" s="203">
        <v>0</v>
      </c>
      <c r="AZ14" s="203">
        <v>0</v>
      </c>
      <c r="BA14" s="203">
        <v>494.15</v>
      </c>
      <c r="BB14" s="203">
        <v>2.8</v>
      </c>
      <c r="BC14" s="203"/>
      <c r="BD14" s="203"/>
      <c r="BE14" s="203"/>
      <c r="BF14" s="203"/>
      <c r="BG14" s="203"/>
      <c r="BH14" s="203"/>
      <c r="BI14" s="203">
        <f t="shared" si="15"/>
        <v>44088.42</v>
      </c>
      <c r="BJ14" s="203">
        <f t="shared" si="16"/>
        <v>1446.49</v>
      </c>
      <c r="BK14" s="201">
        <v>0</v>
      </c>
      <c r="BL14" s="201">
        <v>0</v>
      </c>
      <c r="BM14" s="201">
        <v>0</v>
      </c>
      <c r="BN14" s="201">
        <v>1446.49</v>
      </c>
      <c r="BO14" s="201">
        <f t="shared" si="17"/>
        <v>1438.6499999999999</v>
      </c>
      <c r="BP14" s="201">
        <v>612.31</v>
      </c>
      <c r="BQ14" s="201">
        <v>0</v>
      </c>
      <c r="BR14" s="201">
        <v>0</v>
      </c>
      <c r="BS14" s="201">
        <v>0</v>
      </c>
      <c r="BT14" s="201">
        <v>384</v>
      </c>
      <c r="BU14" s="201">
        <v>0</v>
      </c>
      <c r="BV14" s="201">
        <v>0</v>
      </c>
      <c r="BW14" s="201">
        <v>0</v>
      </c>
      <c r="BX14" s="201">
        <v>249.64</v>
      </c>
      <c r="BY14" s="201">
        <v>192.7</v>
      </c>
      <c r="BZ14" s="201">
        <f t="shared" si="18"/>
        <v>335</v>
      </c>
      <c r="CA14" s="201">
        <v>0</v>
      </c>
      <c r="CB14" s="201">
        <v>0</v>
      </c>
      <c r="CC14" s="201">
        <v>0</v>
      </c>
      <c r="CD14" s="201">
        <v>0</v>
      </c>
      <c r="CE14" s="201">
        <v>0</v>
      </c>
      <c r="CF14" s="201">
        <v>0</v>
      </c>
      <c r="CG14" s="201">
        <v>335</v>
      </c>
      <c r="CH14" s="201">
        <f t="shared" si="19"/>
        <v>2751.4700000000003</v>
      </c>
      <c r="CI14" s="201">
        <v>1100</v>
      </c>
      <c r="CJ14" s="201">
        <v>0</v>
      </c>
      <c r="CK14" s="201">
        <v>0</v>
      </c>
      <c r="CL14" s="201">
        <v>152.59</v>
      </c>
      <c r="CM14" s="201">
        <v>1498.88</v>
      </c>
      <c r="CN14" s="201">
        <v>0</v>
      </c>
      <c r="CO14" s="201">
        <f t="shared" si="20"/>
        <v>2546.86</v>
      </c>
      <c r="CP14" s="201">
        <v>1296.93</v>
      </c>
      <c r="CQ14" s="201">
        <v>1249.93</v>
      </c>
      <c r="CR14" s="201">
        <v>0</v>
      </c>
      <c r="CS14" s="201">
        <f t="shared" si="21"/>
        <v>5500</v>
      </c>
      <c r="CT14" s="201">
        <v>3800</v>
      </c>
      <c r="CU14" s="201">
        <v>1700</v>
      </c>
      <c r="CV14" s="201">
        <f t="shared" si="22"/>
        <v>0</v>
      </c>
      <c r="CW14" s="201">
        <v>0</v>
      </c>
      <c r="CX14" s="201">
        <v>0</v>
      </c>
      <c r="CY14" s="201">
        <v>0</v>
      </c>
      <c r="CZ14" s="201">
        <f t="shared" si="23"/>
        <v>0</v>
      </c>
      <c r="DA14" s="201">
        <v>0</v>
      </c>
      <c r="DB14" s="201">
        <v>0</v>
      </c>
      <c r="DC14" s="201">
        <f t="shared" si="24"/>
        <v>18765.949999999997</v>
      </c>
      <c r="DD14" s="201">
        <v>18639.989999999998</v>
      </c>
      <c r="DE14" s="201">
        <v>0</v>
      </c>
      <c r="DF14" s="201">
        <v>0</v>
      </c>
      <c r="DG14" s="201">
        <v>0</v>
      </c>
      <c r="DH14" s="201">
        <v>125.96</v>
      </c>
      <c r="DI14" s="201">
        <v>10804</v>
      </c>
      <c r="DJ14" s="201">
        <v>0</v>
      </c>
      <c r="DK14" s="201">
        <v>0</v>
      </c>
      <c r="DL14" s="201">
        <v>0</v>
      </c>
      <c r="DM14" s="201">
        <v>0</v>
      </c>
      <c r="DN14" s="201">
        <v>500</v>
      </c>
    </row>
    <row r="15" spans="1:118" s="184" customFormat="1" ht="18" customHeight="1">
      <c r="A15" s="202" t="s">
        <v>469</v>
      </c>
      <c r="B15" s="201">
        <f t="shared" si="4"/>
        <v>63752.51699999999</v>
      </c>
      <c r="C15" s="203">
        <f t="shared" si="5"/>
        <v>18269.997</v>
      </c>
      <c r="D15" s="204">
        <f t="shared" si="6"/>
        <v>361.5055</v>
      </c>
      <c r="E15" s="203">
        <v>258.77</v>
      </c>
      <c r="F15" s="203">
        <v>77.24</v>
      </c>
      <c r="G15" s="203">
        <v>27.2355</v>
      </c>
      <c r="H15" s="203">
        <v>-1.74</v>
      </c>
      <c r="I15" s="203">
        <f t="shared" si="7"/>
        <v>137.784</v>
      </c>
      <c r="J15" s="203">
        <v>136.084</v>
      </c>
      <c r="K15" s="203">
        <v>0</v>
      </c>
      <c r="L15" s="203">
        <v>0</v>
      </c>
      <c r="M15" s="203">
        <v>0</v>
      </c>
      <c r="N15" s="203">
        <v>0</v>
      </c>
      <c r="O15" s="203">
        <v>0</v>
      </c>
      <c r="P15" s="203">
        <v>0</v>
      </c>
      <c r="Q15" s="203">
        <v>0</v>
      </c>
      <c r="R15" s="203">
        <v>0</v>
      </c>
      <c r="S15" s="203">
        <v>1.7</v>
      </c>
      <c r="T15" s="203">
        <f t="shared" si="8"/>
        <v>0</v>
      </c>
      <c r="U15" s="203">
        <v>0</v>
      </c>
      <c r="V15" s="203">
        <v>0</v>
      </c>
      <c r="W15" s="203">
        <v>0</v>
      </c>
      <c r="X15" s="203">
        <v>0</v>
      </c>
      <c r="Y15" s="203">
        <v>0</v>
      </c>
      <c r="Z15" s="203">
        <v>0</v>
      </c>
      <c r="AA15" s="203">
        <v>0</v>
      </c>
      <c r="AB15" s="203">
        <f t="shared" si="9"/>
        <v>0</v>
      </c>
      <c r="AC15" s="203">
        <v>0</v>
      </c>
      <c r="AD15" s="203">
        <v>0</v>
      </c>
      <c r="AE15" s="203">
        <v>0</v>
      </c>
      <c r="AF15" s="203">
        <v>0</v>
      </c>
      <c r="AG15" s="203">
        <v>0</v>
      </c>
      <c r="AH15" s="203">
        <v>0</v>
      </c>
      <c r="AI15" s="203">
        <f t="shared" si="10"/>
        <v>17770.7075</v>
      </c>
      <c r="AJ15" s="203">
        <v>17352.65</v>
      </c>
      <c r="AK15" s="203">
        <v>395.5975</v>
      </c>
      <c r="AL15" s="203">
        <v>22.46</v>
      </c>
      <c r="AM15" s="203">
        <f t="shared" si="11"/>
        <v>0</v>
      </c>
      <c r="AN15" s="203">
        <v>0</v>
      </c>
      <c r="AO15" s="203">
        <v>0</v>
      </c>
      <c r="AP15" s="203">
        <f t="shared" si="12"/>
        <v>0</v>
      </c>
      <c r="AQ15" s="203">
        <v>0</v>
      </c>
      <c r="AR15" s="203">
        <v>0</v>
      </c>
      <c r="AS15" s="203">
        <v>0</v>
      </c>
      <c r="AT15" s="203">
        <f t="shared" si="13"/>
        <v>0</v>
      </c>
      <c r="AU15" s="203">
        <v>0</v>
      </c>
      <c r="AV15" s="203">
        <v>0</v>
      </c>
      <c r="AW15" s="203">
        <f t="shared" si="14"/>
        <v>0</v>
      </c>
      <c r="AX15" s="203">
        <v>0</v>
      </c>
      <c r="AY15" s="203">
        <v>0</v>
      </c>
      <c r="AZ15" s="203">
        <v>0</v>
      </c>
      <c r="BA15" s="203">
        <v>0</v>
      </c>
      <c r="BB15" s="203">
        <v>0</v>
      </c>
      <c r="BC15" s="203"/>
      <c r="BD15" s="203"/>
      <c r="BE15" s="203"/>
      <c r="BF15" s="203"/>
      <c r="BG15" s="203"/>
      <c r="BH15" s="203"/>
      <c r="BI15" s="203">
        <f t="shared" si="15"/>
        <v>45482.52</v>
      </c>
      <c r="BJ15" s="203">
        <f t="shared" si="16"/>
        <v>0</v>
      </c>
      <c r="BK15" s="201">
        <v>0</v>
      </c>
      <c r="BL15" s="201">
        <v>0</v>
      </c>
      <c r="BM15" s="201">
        <v>0</v>
      </c>
      <c r="BN15" s="201">
        <v>0</v>
      </c>
      <c r="BO15" s="201">
        <f t="shared" si="17"/>
        <v>61</v>
      </c>
      <c r="BP15" s="201">
        <v>9</v>
      </c>
      <c r="BQ15" s="201">
        <v>0</v>
      </c>
      <c r="BR15" s="201">
        <v>1</v>
      </c>
      <c r="BS15" s="201">
        <v>0</v>
      </c>
      <c r="BT15" s="201">
        <v>1</v>
      </c>
      <c r="BU15" s="201">
        <v>0</v>
      </c>
      <c r="BV15" s="201">
        <v>0</v>
      </c>
      <c r="BW15" s="201">
        <v>0</v>
      </c>
      <c r="BX15" s="201">
        <v>0</v>
      </c>
      <c r="BY15" s="201">
        <v>50</v>
      </c>
      <c r="BZ15" s="201">
        <f t="shared" si="18"/>
        <v>23</v>
      </c>
      <c r="CA15" s="201">
        <v>0</v>
      </c>
      <c r="CB15" s="201">
        <v>0</v>
      </c>
      <c r="CC15" s="201">
        <v>0</v>
      </c>
      <c r="CD15" s="201">
        <v>0</v>
      </c>
      <c r="CE15" s="201">
        <v>23</v>
      </c>
      <c r="CF15" s="201">
        <v>0</v>
      </c>
      <c r="CG15" s="201">
        <v>0</v>
      </c>
      <c r="CH15" s="201">
        <f t="shared" si="19"/>
        <v>0</v>
      </c>
      <c r="CI15" s="201">
        <v>0</v>
      </c>
      <c r="CJ15" s="201">
        <v>0</v>
      </c>
      <c r="CK15" s="201">
        <v>0</v>
      </c>
      <c r="CL15" s="201">
        <v>0</v>
      </c>
      <c r="CM15" s="201">
        <v>0</v>
      </c>
      <c r="CN15" s="201">
        <v>0</v>
      </c>
      <c r="CO15" s="201">
        <f t="shared" si="20"/>
        <v>22728.39</v>
      </c>
      <c r="CP15" s="201">
        <v>23</v>
      </c>
      <c r="CQ15" s="201">
        <v>22705.39</v>
      </c>
      <c r="CR15" s="201">
        <v>0</v>
      </c>
      <c r="CS15" s="201">
        <f t="shared" si="21"/>
        <v>2680</v>
      </c>
      <c r="CT15" s="201">
        <v>1800</v>
      </c>
      <c r="CU15" s="201">
        <v>880</v>
      </c>
      <c r="CV15" s="201">
        <f t="shared" si="22"/>
        <v>0</v>
      </c>
      <c r="CW15" s="201">
        <v>0</v>
      </c>
      <c r="CX15" s="201">
        <v>0</v>
      </c>
      <c r="CY15" s="201">
        <v>0</v>
      </c>
      <c r="CZ15" s="201">
        <f t="shared" si="23"/>
        <v>0</v>
      </c>
      <c r="DA15" s="201">
        <v>0</v>
      </c>
      <c r="DB15" s="201">
        <v>0</v>
      </c>
      <c r="DC15" s="201">
        <f t="shared" si="24"/>
        <v>8606</v>
      </c>
      <c r="DD15" s="201">
        <v>8398</v>
      </c>
      <c r="DE15" s="201">
        <v>0</v>
      </c>
      <c r="DF15" s="201">
        <v>0</v>
      </c>
      <c r="DG15" s="201">
        <v>0</v>
      </c>
      <c r="DH15" s="201">
        <v>208</v>
      </c>
      <c r="DI15" s="201">
        <v>6376.73</v>
      </c>
      <c r="DJ15" s="201">
        <v>0</v>
      </c>
      <c r="DK15" s="201">
        <v>0</v>
      </c>
      <c r="DL15" s="201">
        <v>0</v>
      </c>
      <c r="DM15" s="201">
        <v>0</v>
      </c>
      <c r="DN15" s="201">
        <v>5007.4</v>
      </c>
    </row>
    <row r="16" spans="1:118" s="183" customFormat="1" ht="18" customHeight="1">
      <c r="A16" s="202" t="s">
        <v>518</v>
      </c>
      <c r="B16" s="201">
        <f t="shared" si="4"/>
        <v>9234</v>
      </c>
      <c r="C16" s="203">
        <f t="shared" si="5"/>
        <v>0</v>
      </c>
      <c r="D16" s="204">
        <f t="shared" si="6"/>
        <v>0</v>
      </c>
      <c r="E16" s="201">
        <v>0</v>
      </c>
      <c r="F16" s="201">
        <v>0</v>
      </c>
      <c r="G16" s="201">
        <v>0</v>
      </c>
      <c r="H16" s="201">
        <v>0</v>
      </c>
      <c r="I16" s="203">
        <f t="shared" si="7"/>
        <v>0</v>
      </c>
      <c r="J16" s="201">
        <v>0</v>
      </c>
      <c r="K16" s="201">
        <v>0</v>
      </c>
      <c r="L16" s="201">
        <v>0</v>
      </c>
      <c r="M16" s="201">
        <v>0</v>
      </c>
      <c r="N16" s="201">
        <v>0</v>
      </c>
      <c r="O16" s="201">
        <v>0</v>
      </c>
      <c r="P16" s="201">
        <v>0</v>
      </c>
      <c r="Q16" s="201">
        <v>0</v>
      </c>
      <c r="R16" s="201">
        <v>0</v>
      </c>
      <c r="S16" s="201">
        <v>0</v>
      </c>
      <c r="T16" s="203">
        <f t="shared" si="8"/>
        <v>0</v>
      </c>
      <c r="U16" s="201">
        <v>0</v>
      </c>
      <c r="V16" s="201">
        <v>0</v>
      </c>
      <c r="W16" s="201">
        <v>0</v>
      </c>
      <c r="X16" s="201">
        <v>0</v>
      </c>
      <c r="Y16" s="201">
        <v>0</v>
      </c>
      <c r="Z16" s="201">
        <v>0</v>
      </c>
      <c r="AA16" s="201">
        <v>0</v>
      </c>
      <c r="AB16" s="203">
        <f t="shared" si="9"/>
        <v>0</v>
      </c>
      <c r="AC16" s="201">
        <v>0</v>
      </c>
      <c r="AD16" s="201">
        <v>0</v>
      </c>
      <c r="AE16" s="201">
        <v>0</v>
      </c>
      <c r="AF16" s="201">
        <v>0</v>
      </c>
      <c r="AG16" s="201">
        <v>0</v>
      </c>
      <c r="AH16" s="201">
        <v>0</v>
      </c>
      <c r="AI16" s="203">
        <f t="shared" si="10"/>
        <v>0</v>
      </c>
      <c r="AJ16" s="201">
        <v>0</v>
      </c>
      <c r="AK16" s="201">
        <v>0</v>
      </c>
      <c r="AL16" s="201">
        <v>0</v>
      </c>
      <c r="AM16" s="203">
        <f t="shared" si="11"/>
        <v>0</v>
      </c>
      <c r="AN16" s="201">
        <v>0</v>
      </c>
      <c r="AO16" s="201">
        <v>0</v>
      </c>
      <c r="AP16" s="203">
        <f t="shared" si="12"/>
        <v>0</v>
      </c>
      <c r="AQ16" s="201">
        <v>0</v>
      </c>
      <c r="AR16" s="201">
        <v>0</v>
      </c>
      <c r="AS16" s="201">
        <v>0</v>
      </c>
      <c r="AT16" s="203">
        <f t="shared" si="13"/>
        <v>0</v>
      </c>
      <c r="AU16" s="201">
        <v>0</v>
      </c>
      <c r="AV16" s="201">
        <v>0</v>
      </c>
      <c r="AW16" s="203">
        <f t="shared" si="14"/>
        <v>0</v>
      </c>
      <c r="AX16" s="201">
        <v>0</v>
      </c>
      <c r="AY16" s="201">
        <v>0</v>
      </c>
      <c r="AZ16" s="201">
        <v>0</v>
      </c>
      <c r="BA16" s="201">
        <v>0</v>
      </c>
      <c r="BB16" s="201">
        <v>0</v>
      </c>
      <c r="BC16" s="203"/>
      <c r="BD16" s="203"/>
      <c r="BE16" s="203"/>
      <c r="BF16" s="203"/>
      <c r="BG16" s="203"/>
      <c r="BH16" s="203"/>
      <c r="BI16" s="203">
        <f t="shared" si="15"/>
        <v>9234</v>
      </c>
      <c r="BJ16" s="203">
        <f t="shared" si="16"/>
        <v>0</v>
      </c>
      <c r="BK16" s="201">
        <v>0</v>
      </c>
      <c r="BL16" s="201">
        <v>0</v>
      </c>
      <c r="BM16" s="201">
        <v>0</v>
      </c>
      <c r="BN16" s="201">
        <v>0</v>
      </c>
      <c r="BO16" s="201">
        <f t="shared" si="17"/>
        <v>0</v>
      </c>
      <c r="BP16" s="201">
        <v>0</v>
      </c>
      <c r="BQ16" s="201">
        <v>0</v>
      </c>
      <c r="BR16" s="201">
        <v>0</v>
      </c>
      <c r="BS16" s="201">
        <v>0</v>
      </c>
      <c r="BT16" s="201">
        <v>0</v>
      </c>
      <c r="BU16" s="201">
        <v>0</v>
      </c>
      <c r="BV16" s="201">
        <v>0</v>
      </c>
      <c r="BW16" s="201">
        <v>0</v>
      </c>
      <c r="BX16" s="201">
        <v>0</v>
      </c>
      <c r="BY16" s="201">
        <v>0</v>
      </c>
      <c r="BZ16" s="201">
        <f t="shared" si="18"/>
        <v>2460</v>
      </c>
      <c r="CA16" s="201">
        <v>0</v>
      </c>
      <c r="CB16" s="201">
        <v>0</v>
      </c>
      <c r="CC16" s="201">
        <v>0</v>
      </c>
      <c r="CD16" s="201">
        <v>0</v>
      </c>
      <c r="CE16" s="201">
        <v>0</v>
      </c>
      <c r="CF16" s="201">
        <v>0</v>
      </c>
      <c r="CG16" s="201">
        <v>2460</v>
      </c>
      <c r="CH16" s="201">
        <f t="shared" si="19"/>
        <v>0</v>
      </c>
      <c r="CI16" s="201">
        <v>0</v>
      </c>
      <c r="CJ16" s="201">
        <v>0</v>
      </c>
      <c r="CK16" s="201">
        <v>0</v>
      </c>
      <c r="CL16" s="201">
        <v>0</v>
      </c>
      <c r="CM16" s="201">
        <v>0</v>
      </c>
      <c r="CN16" s="201">
        <v>0</v>
      </c>
      <c r="CO16" s="201">
        <f t="shared" si="20"/>
        <v>0</v>
      </c>
      <c r="CP16" s="201">
        <v>0</v>
      </c>
      <c r="CQ16" s="201">
        <v>0</v>
      </c>
      <c r="CR16" s="201">
        <v>0</v>
      </c>
      <c r="CS16" s="201">
        <f t="shared" si="21"/>
        <v>1000</v>
      </c>
      <c r="CT16" s="201">
        <v>1000</v>
      </c>
      <c r="CU16" s="201">
        <v>0</v>
      </c>
      <c r="CV16" s="201">
        <f t="shared" si="22"/>
        <v>0</v>
      </c>
      <c r="CW16" s="201">
        <v>0</v>
      </c>
      <c r="CX16" s="201">
        <v>0</v>
      </c>
      <c r="CY16" s="201">
        <v>0</v>
      </c>
      <c r="CZ16" s="201">
        <f t="shared" si="23"/>
        <v>774</v>
      </c>
      <c r="DA16" s="201">
        <v>774</v>
      </c>
      <c r="DB16" s="201">
        <v>0</v>
      </c>
      <c r="DC16" s="201">
        <f t="shared" si="24"/>
        <v>0</v>
      </c>
      <c r="DD16" s="201">
        <v>0</v>
      </c>
      <c r="DE16" s="201">
        <v>0</v>
      </c>
      <c r="DF16" s="201">
        <v>0</v>
      </c>
      <c r="DG16" s="201">
        <v>0</v>
      </c>
      <c r="DH16" s="201">
        <v>0</v>
      </c>
      <c r="DI16" s="201">
        <v>0</v>
      </c>
      <c r="DJ16" s="201">
        <v>0</v>
      </c>
      <c r="DK16" s="201">
        <v>0</v>
      </c>
      <c r="DL16" s="201">
        <v>0</v>
      </c>
      <c r="DM16" s="201">
        <v>0</v>
      </c>
      <c r="DN16" s="201">
        <v>5000</v>
      </c>
    </row>
    <row r="17" spans="1:118" s="184" customFormat="1" ht="18" customHeight="1">
      <c r="A17" s="202" t="s">
        <v>542</v>
      </c>
      <c r="B17" s="201">
        <f t="shared" si="4"/>
        <v>73599.75</v>
      </c>
      <c r="C17" s="203">
        <f t="shared" si="5"/>
        <v>6040.75</v>
      </c>
      <c r="D17" s="204">
        <f t="shared" si="6"/>
        <v>1541.4499999999998</v>
      </c>
      <c r="E17" s="203">
        <v>1103.58</v>
      </c>
      <c r="F17" s="203">
        <v>315.87</v>
      </c>
      <c r="G17" s="203">
        <v>122</v>
      </c>
      <c r="H17" s="203">
        <v>0</v>
      </c>
      <c r="I17" s="203">
        <f t="shared" si="7"/>
        <v>113.75</v>
      </c>
      <c r="J17" s="203">
        <v>85</v>
      </c>
      <c r="K17" s="203">
        <v>0</v>
      </c>
      <c r="L17" s="203">
        <v>0</v>
      </c>
      <c r="M17" s="203">
        <v>12.05</v>
      </c>
      <c r="N17" s="203">
        <v>4</v>
      </c>
      <c r="O17" s="203">
        <v>0</v>
      </c>
      <c r="P17" s="203">
        <v>0</v>
      </c>
      <c r="Q17" s="203">
        <v>0</v>
      </c>
      <c r="R17" s="203">
        <v>5</v>
      </c>
      <c r="S17" s="203">
        <v>7.7</v>
      </c>
      <c r="T17" s="203">
        <f t="shared" si="8"/>
        <v>0</v>
      </c>
      <c r="U17" s="203">
        <v>0</v>
      </c>
      <c r="V17" s="203">
        <v>0</v>
      </c>
      <c r="W17" s="203">
        <v>0</v>
      </c>
      <c r="X17" s="203">
        <v>0</v>
      </c>
      <c r="Y17" s="203">
        <v>0</v>
      </c>
      <c r="Z17" s="203">
        <v>0</v>
      </c>
      <c r="AA17" s="203">
        <v>0</v>
      </c>
      <c r="AB17" s="203">
        <f t="shared" si="9"/>
        <v>0</v>
      </c>
      <c r="AC17" s="203">
        <v>0</v>
      </c>
      <c r="AD17" s="203">
        <v>0</v>
      </c>
      <c r="AE17" s="203">
        <v>0</v>
      </c>
      <c r="AF17" s="203">
        <v>0</v>
      </c>
      <c r="AG17" s="203">
        <v>0</v>
      </c>
      <c r="AH17" s="203">
        <v>0</v>
      </c>
      <c r="AI17" s="203">
        <f t="shared" si="10"/>
        <v>4385.13</v>
      </c>
      <c r="AJ17" s="203">
        <v>4199.62</v>
      </c>
      <c r="AK17" s="203">
        <v>137.58</v>
      </c>
      <c r="AL17" s="203">
        <v>47.93</v>
      </c>
      <c r="AM17" s="203">
        <f t="shared" si="11"/>
        <v>0</v>
      </c>
      <c r="AN17" s="203">
        <v>0</v>
      </c>
      <c r="AO17" s="203">
        <v>0</v>
      </c>
      <c r="AP17" s="203">
        <f t="shared" si="12"/>
        <v>0</v>
      </c>
      <c r="AQ17" s="203">
        <v>0</v>
      </c>
      <c r="AR17" s="203">
        <v>0</v>
      </c>
      <c r="AS17" s="203">
        <v>0</v>
      </c>
      <c r="AT17" s="203">
        <f t="shared" si="13"/>
        <v>0</v>
      </c>
      <c r="AU17" s="203">
        <v>0</v>
      </c>
      <c r="AV17" s="203">
        <v>0</v>
      </c>
      <c r="AW17" s="203">
        <f t="shared" si="14"/>
        <v>0.42</v>
      </c>
      <c r="AX17" s="203">
        <v>0</v>
      </c>
      <c r="AY17" s="203">
        <v>0</v>
      </c>
      <c r="AZ17" s="203">
        <v>0</v>
      </c>
      <c r="BA17" s="203">
        <v>0</v>
      </c>
      <c r="BB17" s="203">
        <v>0.42</v>
      </c>
      <c r="BC17" s="203"/>
      <c r="BD17" s="203"/>
      <c r="BE17" s="203"/>
      <c r="BF17" s="203"/>
      <c r="BG17" s="203"/>
      <c r="BH17" s="203"/>
      <c r="BI17" s="203">
        <f t="shared" si="15"/>
        <v>67559</v>
      </c>
      <c r="BJ17" s="203">
        <f t="shared" si="16"/>
        <v>0</v>
      </c>
      <c r="BK17" s="201">
        <v>0</v>
      </c>
      <c r="BL17" s="201">
        <v>0</v>
      </c>
      <c r="BM17" s="201">
        <v>0</v>
      </c>
      <c r="BN17" s="201">
        <v>0</v>
      </c>
      <c r="BO17" s="201">
        <f t="shared" si="17"/>
        <v>0</v>
      </c>
      <c r="BP17" s="201">
        <v>0</v>
      </c>
      <c r="BQ17" s="201">
        <v>0</v>
      </c>
      <c r="BR17" s="201">
        <v>0</v>
      </c>
      <c r="BS17" s="201">
        <v>0</v>
      </c>
      <c r="BT17" s="201">
        <v>0</v>
      </c>
      <c r="BU17" s="201">
        <v>0</v>
      </c>
      <c r="BV17" s="201">
        <v>0</v>
      </c>
      <c r="BW17" s="201">
        <v>0</v>
      </c>
      <c r="BX17" s="201">
        <v>0</v>
      </c>
      <c r="BY17" s="201">
        <v>0</v>
      </c>
      <c r="BZ17" s="201">
        <f t="shared" si="18"/>
        <v>32941</v>
      </c>
      <c r="CA17" s="201">
        <v>10000</v>
      </c>
      <c r="CB17" s="201">
        <v>15849</v>
      </c>
      <c r="CC17" s="201">
        <v>0</v>
      </c>
      <c r="CD17" s="201">
        <v>0</v>
      </c>
      <c r="CE17" s="201">
        <v>0</v>
      </c>
      <c r="CF17" s="201">
        <v>6725</v>
      </c>
      <c r="CG17" s="201">
        <v>367</v>
      </c>
      <c r="CH17" s="201">
        <f t="shared" si="19"/>
        <v>1800</v>
      </c>
      <c r="CI17" s="201">
        <v>0</v>
      </c>
      <c r="CJ17" s="201">
        <v>1800</v>
      </c>
      <c r="CK17" s="201">
        <v>0</v>
      </c>
      <c r="CL17" s="201">
        <v>0</v>
      </c>
      <c r="CM17" s="201">
        <v>0</v>
      </c>
      <c r="CN17" s="201">
        <v>0</v>
      </c>
      <c r="CO17" s="201">
        <f t="shared" si="20"/>
        <v>18818</v>
      </c>
      <c r="CP17" s="201">
        <v>13018</v>
      </c>
      <c r="CQ17" s="201">
        <v>5800</v>
      </c>
      <c r="CR17" s="201">
        <v>0</v>
      </c>
      <c r="CS17" s="201">
        <f t="shared" si="21"/>
        <v>4000</v>
      </c>
      <c r="CT17" s="201">
        <v>2000</v>
      </c>
      <c r="CU17" s="201">
        <v>2000</v>
      </c>
      <c r="CV17" s="201">
        <f t="shared" si="22"/>
        <v>0</v>
      </c>
      <c r="CW17" s="201">
        <v>0</v>
      </c>
      <c r="CX17" s="201">
        <v>0</v>
      </c>
      <c r="CY17" s="201">
        <v>0</v>
      </c>
      <c r="CZ17" s="201">
        <f t="shared" si="23"/>
        <v>0</v>
      </c>
      <c r="DA17" s="201">
        <v>0</v>
      </c>
      <c r="DB17" s="201">
        <v>0</v>
      </c>
      <c r="DC17" s="201">
        <f t="shared" si="24"/>
        <v>0</v>
      </c>
      <c r="DD17" s="201">
        <v>0</v>
      </c>
      <c r="DE17" s="201">
        <v>0</v>
      </c>
      <c r="DF17" s="201">
        <v>0</v>
      </c>
      <c r="DG17" s="201">
        <v>0</v>
      </c>
      <c r="DH17" s="201">
        <v>0</v>
      </c>
      <c r="DI17" s="201">
        <v>0</v>
      </c>
      <c r="DJ17" s="201">
        <v>0</v>
      </c>
      <c r="DK17" s="201">
        <v>0</v>
      </c>
      <c r="DL17" s="201">
        <v>0</v>
      </c>
      <c r="DM17" s="201">
        <v>0</v>
      </c>
      <c r="DN17" s="201">
        <v>10000</v>
      </c>
    </row>
    <row r="18" spans="1:118" s="184" customFormat="1" ht="18" customHeight="1">
      <c r="A18" s="202" t="s">
        <v>551</v>
      </c>
      <c r="B18" s="201">
        <f t="shared" si="4"/>
        <v>152204.7</v>
      </c>
      <c r="C18" s="203">
        <f t="shared" si="5"/>
        <v>30981.910000000003</v>
      </c>
      <c r="D18" s="204">
        <f t="shared" si="6"/>
        <v>1790.43</v>
      </c>
      <c r="E18" s="201">
        <v>1297.95</v>
      </c>
      <c r="F18" s="201">
        <v>359.94</v>
      </c>
      <c r="G18" s="201">
        <v>132.54</v>
      </c>
      <c r="H18" s="201">
        <v>0</v>
      </c>
      <c r="I18" s="203">
        <f t="shared" si="7"/>
        <v>295.22</v>
      </c>
      <c r="J18" s="201">
        <v>218.02000000000004</v>
      </c>
      <c r="K18" s="201">
        <v>0</v>
      </c>
      <c r="L18" s="201">
        <v>16</v>
      </c>
      <c r="M18" s="201">
        <v>0</v>
      </c>
      <c r="N18" s="201">
        <v>0</v>
      </c>
      <c r="O18" s="201">
        <v>1.8</v>
      </c>
      <c r="P18" s="201">
        <v>0</v>
      </c>
      <c r="Q18" s="201">
        <v>27</v>
      </c>
      <c r="R18" s="201">
        <v>0</v>
      </c>
      <c r="S18" s="201">
        <v>32.4</v>
      </c>
      <c r="T18" s="203">
        <f t="shared" si="8"/>
        <v>0</v>
      </c>
      <c r="U18" s="201">
        <v>0</v>
      </c>
      <c r="V18" s="201">
        <v>0</v>
      </c>
      <c r="W18" s="201">
        <v>0</v>
      </c>
      <c r="X18" s="201">
        <v>0</v>
      </c>
      <c r="Y18" s="201">
        <v>0</v>
      </c>
      <c r="Z18" s="201">
        <v>0</v>
      </c>
      <c r="AA18" s="201">
        <v>0</v>
      </c>
      <c r="AB18" s="203">
        <f t="shared" si="9"/>
        <v>0</v>
      </c>
      <c r="AC18" s="201">
        <v>0</v>
      </c>
      <c r="AD18" s="201">
        <v>0</v>
      </c>
      <c r="AE18" s="201">
        <v>0</v>
      </c>
      <c r="AF18" s="201">
        <v>0</v>
      </c>
      <c r="AG18" s="201">
        <v>0</v>
      </c>
      <c r="AH18" s="201">
        <v>0</v>
      </c>
      <c r="AI18" s="203">
        <f t="shared" si="10"/>
        <v>28645.590000000004</v>
      </c>
      <c r="AJ18" s="201">
        <v>27622.780000000002</v>
      </c>
      <c r="AK18" s="201">
        <v>1022.81</v>
      </c>
      <c r="AL18" s="201">
        <v>0</v>
      </c>
      <c r="AM18" s="203">
        <f t="shared" si="11"/>
        <v>0</v>
      </c>
      <c r="AN18" s="201">
        <v>0</v>
      </c>
      <c r="AO18" s="201">
        <v>0</v>
      </c>
      <c r="AP18" s="203">
        <f t="shared" si="12"/>
        <v>0</v>
      </c>
      <c r="AQ18" s="201">
        <v>0</v>
      </c>
      <c r="AR18" s="201">
        <v>0</v>
      </c>
      <c r="AS18" s="201">
        <v>0</v>
      </c>
      <c r="AT18" s="203">
        <f t="shared" si="13"/>
        <v>0</v>
      </c>
      <c r="AU18" s="201">
        <v>0</v>
      </c>
      <c r="AV18" s="201">
        <v>0</v>
      </c>
      <c r="AW18" s="203">
        <f t="shared" si="14"/>
        <v>250.67000000000002</v>
      </c>
      <c r="AX18" s="201">
        <v>0.42</v>
      </c>
      <c r="AY18" s="201">
        <v>0</v>
      </c>
      <c r="AZ18" s="201">
        <v>0</v>
      </c>
      <c r="BA18" s="201">
        <v>0</v>
      </c>
      <c r="BB18" s="201">
        <v>250.25000000000003</v>
      </c>
      <c r="BC18" s="203"/>
      <c r="BD18" s="203"/>
      <c r="BE18" s="203"/>
      <c r="BF18" s="203"/>
      <c r="BG18" s="203"/>
      <c r="BH18" s="203"/>
      <c r="BI18" s="203">
        <f t="shared" si="15"/>
        <v>121222.79000000001</v>
      </c>
      <c r="BJ18" s="203">
        <f t="shared" si="16"/>
        <v>0</v>
      </c>
      <c r="BK18" s="201">
        <v>0</v>
      </c>
      <c r="BL18" s="201">
        <v>0</v>
      </c>
      <c r="BM18" s="201">
        <v>0</v>
      </c>
      <c r="BN18" s="201">
        <v>0</v>
      </c>
      <c r="BO18" s="201">
        <f t="shared" si="17"/>
        <v>59651.79</v>
      </c>
      <c r="BP18" s="201">
        <v>545</v>
      </c>
      <c r="BQ18" s="201">
        <v>0</v>
      </c>
      <c r="BR18" s="201">
        <v>0</v>
      </c>
      <c r="BS18" s="201">
        <v>100</v>
      </c>
      <c r="BT18" s="201">
        <v>3448</v>
      </c>
      <c r="BU18" s="201">
        <v>0</v>
      </c>
      <c r="BV18" s="201">
        <v>0</v>
      </c>
      <c r="BW18" s="201">
        <v>0</v>
      </c>
      <c r="BX18" s="201">
        <v>0</v>
      </c>
      <c r="BY18" s="201">
        <v>55558.79</v>
      </c>
      <c r="BZ18" s="201">
        <f t="shared" si="18"/>
        <v>0</v>
      </c>
      <c r="CA18" s="201">
        <v>0</v>
      </c>
      <c r="CB18" s="201"/>
      <c r="CC18" s="201">
        <v>0</v>
      </c>
      <c r="CD18" s="201">
        <v>0</v>
      </c>
      <c r="CE18" s="201">
        <v>0</v>
      </c>
      <c r="CF18" s="201"/>
      <c r="CG18" s="201"/>
      <c r="CH18" s="201">
        <f t="shared" si="19"/>
        <v>12309</v>
      </c>
      <c r="CI18" s="201">
        <v>0</v>
      </c>
      <c r="CJ18" s="201">
        <v>2820</v>
      </c>
      <c r="CK18" s="201">
        <v>0</v>
      </c>
      <c r="CL18" s="201">
        <v>0</v>
      </c>
      <c r="CM18" s="201">
        <v>125</v>
      </c>
      <c r="CN18" s="201">
        <v>9364</v>
      </c>
      <c r="CO18" s="201">
        <f t="shared" si="20"/>
        <v>15704</v>
      </c>
      <c r="CP18" s="201">
        <v>0</v>
      </c>
      <c r="CQ18" s="201">
        <v>15704</v>
      </c>
      <c r="CR18" s="201">
        <v>0</v>
      </c>
      <c r="CS18" s="201">
        <f t="shared" si="21"/>
        <v>10000</v>
      </c>
      <c r="CT18" s="201">
        <v>10000</v>
      </c>
      <c r="CU18" s="201">
        <v>0</v>
      </c>
      <c r="CV18" s="201">
        <f t="shared" si="22"/>
        <v>14050</v>
      </c>
      <c r="CW18" s="201">
        <v>0</v>
      </c>
      <c r="CX18" s="201">
        <v>0</v>
      </c>
      <c r="CY18" s="201">
        <v>14050</v>
      </c>
      <c r="CZ18" s="201">
        <f t="shared" si="23"/>
        <v>0</v>
      </c>
      <c r="DA18" s="201">
        <v>0</v>
      </c>
      <c r="DB18" s="201">
        <v>0</v>
      </c>
      <c r="DC18" s="201">
        <f t="shared" si="24"/>
        <v>1680</v>
      </c>
      <c r="DD18" s="201">
        <v>0</v>
      </c>
      <c r="DE18" s="201">
        <v>0</v>
      </c>
      <c r="DF18" s="201">
        <v>1520</v>
      </c>
      <c r="DG18" s="201">
        <v>0</v>
      </c>
      <c r="DH18" s="201">
        <v>160</v>
      </c>
      <c r="DI18" s="201">
        <v>0</v>
      </c>
      <c r="DJ18" s="201">
        <v>0</v>
      </c>
      <c r="DK18" s="201">
        <v>0</v>
      </c>
      <c r="DL18" s="201">
        <v>0</v>
      </c>
      <c r="DM18" s="201">
        <v>0</v>
      </c>
      <c r="DN18" s="201">
        <v>7828</v>
      </c>
    </row>
    <row r="19" spans="1:118" s="184" customFormat="1" ht="18" customHeight="1">
      <c r="A19" s="202" t="s">
        <v>593</v>
      </c>
      <c r="B19" s="201">
        <f t="shared" si="4"/>
        <v>23172.11</v>
      </c>
      <c r="C19" s="203">
        <f t="shared" si="5"/>
        <v>4192.11</v>
      </c>
      <c r="D19" s="204">
        <f t="shared" si="6"/>
        <v>249.66</v>
      </c>
      <c r="E19" s="203">
        <v>175.46</v>
      </c>
      <c r="F19" s="203">
        <v>54.67</v>
      </c>
      <c r="G19" s="203">
        <v>19.53</v>
      </c>
      <c r="H19" s="203">
        <v>0</v>
      </c>
      <c r="I19" s="203">
        <f t="shared" si="7"/>
        <v>33.57</v>
      </c>
      <c r="J19" s="203">
        <v>30.57</v>
      </c>
      <c r="K19" s="203">
        <v>0</v>
      </c>
      <c r="L19" s="203">
        <v>0</v>
      </c>
      <c r="M19" s="203">
        <v>0</v>
      </c>
      <c r="N19" s="203">
        <v>0</v>
      </c>
      <c r="O19" s="203">
        <v>0</v>
      </c>
      <c r="P19" s="203">
        <v>0</v>
      </c>
      <c r="Q19" s="203">
        <v>0</v>
      </c>
      <c r="R19" s="203">
        <v>1</v>
      </c>
      <c r="S19" s="203">
        <v>2</v>
      </c>
      <c r="T19" s="203">
        <f t="shared" si="8"/>
        <v>0</v>
      </c>
      <c r="U19" s="203">
        <v>0</v>
      </c>
      <c r="V19" s="203">
        <v>0</v>
      </c>
      <c r="W19" s="203">
        <v>0</v>
      </c>
      <c r="X19" s="203">
        <v>0</v>
      </c>
      <c r="Y19" s="203">
        <v>0</v>
      </c>
      <c r="Z19" s="203">
        <v>0</v>
      </c>
      <c r="AA19" s="203">
        <v>0</v>
      </c>
      <c r="AB19" s="203">
        <f t="shared" si="9"/>
        <v>0</v>
      </c>
      <c r="AC19" s="203">
        <v>0</v>
      </c>
      <c r="AD19" s="203">
        <v>0</v>
      </c>
      <c r="AE19" s="203">
        <v>0</v>
      </c>
      <c r="AF19" s="203">
        <v>0</v>
      </c>
      <c r="AG19" s="203">
        <v>0</v>
      </c>
      <c r="AH19" s="203">
        <v>0</v>
      </c>
      <c r="AI19" s="203">
        <f t="shared" si="10"/>
        <v>3906.3399999999997</v>
      </c>
      <c r="AJ19" s="203">
        <v>3729.76</v>
      </c>
      <c r="AK19" s="203">
        <v>135.33</v>
      </c>
      <c r="AL19" s="203">
        <v>41.25</v>
      </c>
      <c r="AM19" s="203">
        <f t="shared" si="11"/>
        <v>0</v>
      </c>
      <c r="AN19" s="203">
        <v>0</v>
      </c>
      <c r="AO19" s="203">
        <v>0</v>
      </c>
      <c r="AP19" s="203">
        <f t="shared" si="12"/>
        <v>0</v>
      </c>
      <c r="AQ19" s="203">
        <v>0</v>
      </c>
      <c r="AR19" s="203">
        <v>0</v>
      </c>
      <c r="AS19" s="203">
        <v>0</v>
      </c>
      <c r="AT19" s="203">
        <f t="shared" si="13"/>
        <v>0</v>
      </c>
      <c r="AU19" s="203">
        <v>0</v>
      </c>
      <c r="AV19" s="203">
        <v>0</v>
      </c>
      <c r="AW19" s="203">
        <f t="shared" si="14"/>
        <v>2.54</v>
      </c>
      <c r="AX19" s="203">
        <v>0</v>
      </c>
      <c r="AY19" s="203">
        <v>0</v>
      </c>
      <c r="AZ19" s="203">
        <v>0</v>
      </c>
      <c r="BA19" s="203">
        <v>0</v>
      </c>
      <c r="BB19" s="203">
        <v>2.54</v>
      </c>
      <c r="BC19" s="203"/>
      <c r="BD19" s="203"/>
      <c r="BE19" s="203"/>
      <c r="BF19" s="203"/>
      <c r="BG19" s="203"/>
      <c r="BH19" s="203"/>
      <c r="BI19" s="203">
        <f t="shared" si="15"/>
        <v>18980</v>
      </c>
      <c r="BJ19" s="203">
        <f t="shared" si="16"/>
        <v>0</v>
      </c>
      <c r="BK19" s="201">
        <v>0</v>
      </c>
      <c r="BL19" s="201">
        <v>0</v>
      </c>
      <c r="BM19" s="201">
        <v>0</v>
      </c>
      <c r="BN19" s="201">
        <v>0</v>
      </c>
      <c r="BO19" s="201">
        <f t="shared" si="17"/>
        <v>245</v>
      </c>
      <c r="BP19" s="201">
        <v>245</v>
      </c>
      <c r="BQ19" s="201">
        <v>0</v>
      </c>
      <c r="BR19" s="201">
        <v>0</v>
      </c>
      <c r="BS19" s="201">
        <v>0</v>
      </c>
      <c r="BT19" s="201">
        <v>0</v>
      </c>
      <c r="BU19" s="201">
        <v>0</v>
      </c>
      <c r="BV19" s="201">
        <v>0</v>
      </c>
      <c r="BW19" s="201">
        <v>0</v>
      </c>
      <c r="BX19" s="201">
        <v>0</v>
      </c>
      <c r="BY19" s="201">
        <v>0</v>
      </c>
      <c r="BZ19" s="201">
        <f t="shared" si="18"/>
        <v>5937</v>
      </c>
      <c r="CA19" s="201">
        <v>0</v>
      </c>
      <c r="CB19" s="201">
        <v>5937</v>
      </c>
      <c r="CC19" s="201">
        <v>0</v>
      </c>
      <c r="CD19" s="201">
        <v>0</v>
      </c>
      <c r="CE19" s="201">
        <v>0</v>
      </c>
      <c r="CF19" s="201">
        <v>0</v>
      </c>
      <c r="CG19" s="201">
        <v>0</v>
      </c>
      <c r="CH19" s="201">
        <f t="shared" si="19"/>
        <v>0</v>
      </c>
      <c r="CI19" s="201">
        <v>0</v>
      </c>
      <c r="CJ19" s="201">
        <v>0</v>
      </c>
      <c r="CK19" s="201">
        <v>0</v>
      </c>
      <c r="CL19" s="201">
        <v>0</v>
      </c>
      <c r="CM19" s="201">
        <v>0</v>
      </c>
      <c r="CN19" s="201">
        <v>0</v>
      </c>
      <c r="CO19" s="201">
        <f t="shared" si="20"/>
        <v>160</v>
      </c>
      <c r="CP19" s="201">
        <v>0</v>
      </c>
      <c r="CQ19" s="201">
        <v>160</v>
      </c>
      <c r="CR19" s="201">
        <v>0</v>
      </c>
      <c r="CS19" s="201">
        <f t="shared" si="21"/>
        <v>7638</v>
      </c>
      <c r="CT19" s="201">
        <v>2300</v>
      </c>
      <c r="CU19" s="201">
        <v>5338</v>
      </c>
      <c r="CV19" s="201">
        <f t="shared" si="22"/>
        <v>0</v>
      </c>
      <c r="CW19" s="201">
        <v>0</v>
      </c>
      <c r="CX19" s="201">
        <v>0</v>
      </c>
      <c r="CY19" s="201">
        <v>0</v>
      </c>
      <c r="CZ19" s="201">
        <f t="shared" si="23"/>
        <v>0</v>
      </c>
      <c r="DA19" s="201">
        <v>0</v>
      </c>
      <c r="DB19" s="201">
        <v>0</v>
      </c>
      <c r="DC19" s="201">
        <f t="shared" si="24"/>
        <v>0</v>
      </c>
      <c r="DD19" s="201">
        <v>0</v>
      </c>
      <c r="DE19" s="201">
        <v>0</v>
      </c>
      <c r="DF19" s="201">
        <v>0</v>
      </c>
      <c r="DG19" s="201">
        <v>0</v>
      </c>
      <c r="DH19" s="201">
        <v>0</v>
      </c>
      <c r="DI19" s="201">
        <v>0</v>
      </c>
      <c r="DJ19" s="201">
        <v>0</v>
      </c>
      <c r="DK19" s="201">
        <v>0</v>
      </c>
      <c r="DL19" s="201">
        <v>0</v>
      </c>
      <c r="DM19" s="201">
        <v>0</v>
      </c>
      <c r="DN19" s="201">
        <v>5000</v>
      </c>
    </row>
    <row r="20" spans="1:118" s="184" customFormat="1" ht="18" customHeight="1">
      <c r="A20" s="202" t="s">
        <v>601</v>
      </c>
      <c r="B20" s="201">
        <f t="shared" si="4"/>
        <v>10810.89</v>
      </c>
      <c r="C20" s="203">
        <f t="shared" si="5"/>
        <v>4128.89</v>
      </c>
      <c r="D20" s="204">
        <f t="shared" si="6"/>
        <v>412.15</v>
      </c>
      <c r="E20" s="203">
        <v>293.92</v>
      </c>
      <c r="F20" s="203">
        <v>85.52</v>
      </c>
      <c r="G20" s="203">
        <v>32.71</v>
      </c>
      <c r="H20" s="203">
        <v>0</v>
      </c>
      <c r="I20" s="203">
        <f t="shared" si="7"/>
        <v>52.84</v>
      </c>
      <c r="J20" s="203">
        <v>49.84</v>
      </c>
      <c r="K20" s="203">
        <v>0</v>
      </c>
      <c r="L20" s="203">
        <v>0</v>
      </c>
      <c r="M20" s="203">
        <v>0</v>
      </c>
      <c r="N20" s="203">
        <v>0</v>
      </c>
      <c r="O20" s="203">
        <v>0</v>
      </c>
      <c r="P20" s="203">
        <v>0</v>
      </c>
      <c r="Q20" s="203">
        <v>0</v>
      </c>
      <c r="R20" s="203">
        <v>3</v>
      </c>
      <c r="S20" s="203">
        <v>0</v>
      </c>
      <c r="T20" s="203">
        <f t="shared" si="8"/>
        <v>0</v>
      </c>
      <c r="U20" s="203">
        <v>0</v>
      </c>
      <c r="V20" s="203">
        <v>0</v>
      </c>
      <c r="W20" s="203">
        <v>0</v>
      </c>
      <c r="X20" s="203">
        <v>0</v>
      </c>
      <c r="Y20" s="203">
        <v>0</v>
      </c>
      <c r="Z20" s="203">
        <v>0</v>
      </c>
      <c r="AA20" s="203">
        <v>0</v>
      </c>
      <c r="AB20" s="203">
        <f t="shared" si="9"/>
        <v>0</v>
      </c>
      <c r="AC20" s="203">
        <v>0</v>
      </c>
      <c r="AD20" s="203">
        <v>0</v>
      </c>
      <c r="AE20" s="203">
        <v>0</v>
      </c>
      <c r="AF20" s="203">
        <v>0</v>
      </c>
      <c r="AG20" s="203">
        <v>0</v>
      </c>
      <c r="AH20" s="203">
        <v>0</v>
      </c>
      <c r="AI20" s="203">
        <f t="shared" si="10"/>
        <v>3662.1600000000003</v>
      </c>
      <c r="AJ20" s="203">
        <v>3523.8500000000004</v>
      </c>
      <c r="AK20" s="203">
        <v>126.99</v>
      </c>
      <c r="AL20" s="203">
        <v>11.32</v>
      </c>
      <c r="AM20" s="203">
        <f t="shared" si="11"/>
        <v>0</v>
      </c>
      <c r="AN20" s="203">
        <v>0</v>
      </c>
      <c r="AO20" s="203">
        <v>0</v>
      </c>
      <c r="AP20" s="203">
        <f t="shared" si="12"/>
        <v>0</v>
      </c>
      <c r="AQ20" s="203">
        <v>0</v>
      </c>
      <c r="AR20" s="203">
        <v>0</v>
      </c>
      <c r="AS20" s="203">
        <v>0</v>
      </c>
      <c r="AT20" s="203">
        <f t="shared" si="13"/>
        <v>0</v>
      </c>
      <c r="AU20" s="203">
        <v>0</v>
      </c>
      <c r="AV20" s="203">
        <v>0</v>
      </c>
      <c r="AW20" s="203">
        <f t="shared" si="14"/>
        <v>1.74</v>
      </c>
      <c r="AX20" s="203">
        <v>0</v>
      </c>
      <c r="AY20" s="203">
        <v>0</v>
      </c>
      <c r="AZ20" s="203">
        <v>0</v>
      </c>
      <c r="BA20" s="203">
        <v>0</v>
      </c>
      <c r="BB20" s="203">
        <v>1.74</v>
      </c>
      <c r="BC20" s="203"/>
      <c r="BD20" s="203"/>
      <c r="BE20" s="203"/>
      <c r="BF20" s="203"/>
      <c r="BG20" s="203"/>
      <c r="BH20" s="203"/>
      <c r="BI20" s="203">
        <f t="shared" si="15"/>
        <v>6682</v>
      </c>
      <c r="BJ20" s="203">
        <f t="shared" si="16"/>
        <v>0</v>
      </c>
      <c r="BK20" s="201">
        <v>0</v>
      </c>
      <c r="BL20" s="201">
        <v>0</v>
      </c>
      <c r="BM20" s="201">
        <v>0</v>
      </c>
      <c r="BN20" s="201">
        <v>0</v>
      </c>
      <c r="BO20" s="201">
        <f t="shared" si="17"/>
        <v>867</v>
      </c>
      <c r="BP20" s="201">
        <v>867</v>
      </c>
      <c r="BQ20" s="201">
        <v>0</v>
      </c>
      <c r="BR20" s="201">
        <v>0</v>
      </c>
      <c r="BS20" s="201">
        <v>0</v>
      </c>
      <c r="BT20" s="201">
        <v>0</v>
      </c>
      <c r="BU20" s="201">
        <v>0</v>
      </c>
      <c r="BV20" s="201">
        <v>0</v>
      </c>
      <c r="BW20" s="201">
        <v>0</v>
      </c>
      <c r="BX20" s="201">
        <v>0</v>
      </c>
      <c r="BY20" s="201">
        <v>0</v>
      </c>
      <c r="BZ20" s="201">
        <f t="shared" si="18"/>
        <v>0</v>
      </c>
      <c r="CA20" s="201">
        <v>0</v>
      </c>
      <c r="CB20" s="201">
        <v>0</v>
      </c>
      <c r="CC20" s="201">
        <v>0</v>
      </c>
      <c r="CD20" s="201">
        <v>0</v>
      </c>
      <c r="CE20" s="201">
        <v>0</v>
      </c>
      <c r="CF20" s="201">
        <v>0</v>
      </c>
      <c r="CG20" s="201">
        <v>0</v>
      </c>
      <c r="CH20" s="201">
        <f t="shared" si="19"/>
        <v>0</v>
      </c>
      <c r="CI20" s="201">
        <v>0</v>
      </c>
      <c r="CJ20" s="201">
        <v>0</v>
      </c>
      <c r="CK20" s="201">
        <v>0</v>
      </c>
      <c r="CL20" s="201">
        <v>0</v>
      </c>
      <c r="CM20" s="201">
        <v>0</v>
      </c>
      <c r="CN20" s="201">
        <v>0</v>
      </c>
      <c r="CO20" s="201">
        <f t="shared" si="20"/>
        <v>815</v>
      </c>
      <c r="CP20" s="201">
        <v>0</v>
      </c>
      <c r="CQ20" s="201">
        <v>815</v>
      </c>
      <c r="CR20" s="201">
        <v>0</v>
      </c>
      <c r="CS20" s="201">
        <f t="shared" si="21"/>
        <v>0</v>
      </c>
      <c r="CT20" s="201">
        <v>0</v>
      </c>
      <c r="CU20" s="201">
        <v>0</v>
      </c>
      <c r="CV20" s="201">
        <f t="shared" si="22"/>
        <v>0</v>
      </c>
      <c r="CW20" s="201">
        <v>0</v>
      </c>
      <c r="CX20" s="201">
        <v>0</v>
      </c>
      <c r="CY20" s="201">
        <v>0</v>
      </c>
      <c r="CZ20" s="201">
        <f t="shared" si="23"/>
        <v>0</v>
      </c>
      <c r="DA20" s="201">
        <v>0</v>
      </c>
      <c r="DB20" s="201">
        <v>0</v>
      </c>
      <c r="DC20" s="201">
        <f t="shared" si="24"/>
        <v>0</v>
      </c>
      <c r="DD20" s="201">
        <v>0</v>
      </c>
      <c r="DE20" s="201">
        <v>0</v>
      </c>
      <c r="DF20" s="201">
        <v>0</v>
      </c>
      <c r="DG20" s="201">
        <v>0</v>
      </c>
      <c r="DH20" s="201">
        <v>0</v>
      </c>
      <c r="DI20" s="201">
        <v>0</v>
      </c>
      <c r="DJ20" s="201">
        <v>0</v>
      </c>
      <c r="DK20" s="201">
        <v>0</v>
      </c>
      <c r="DL20" s="201">
        <v>0</v>
      </c>
      <c r="DM20" s="201">
        <v>0</v>
      </c>
      <c r="DN20" s="201">
        <v>5000</v>
      </c>
    </row>
    <row r="21" spans="1:118" s="184" customFormat="1" ht="18" customHeight="1">
      <c r="A21" s="202" t="s">
        <v>615</v>
      </c>
      <c r="B21" s="201">
        <f t="shared" si="4"/>
        <v>2383.29</v>
      </c>
      <c r="C21" s="203">
        <f t="shared" si="5"/>
        <v>921.29</v>
      </c>
      <c r="D21" s="204">
        <f t="shared" si="6"/>
        <v>567</v>
      </c>
      <c r="E21" s="203">
        <v>402</v>
      </c>
      <c r="F21" s="203">
        <v>122</v>
      </c>
      <c r="G21" s="203">
        <v>43</v>
      </c>
      <c r="H21" s="203">
        <v>0</v>
      </c>
      <c r="I21" s="203">
        <f t="shared" si="7"/>
        <v>85</v>
      </c>
      <c r="J21" s="203">
        <v>82</v>
      </c>
      <c r="K21" s="203">
        <v>2</v>
      </c>
      <c r="L21" s="203">
        <v>0</v>
      </c>
      <c r="M21" s="203">
        <v>0</v>
      </c>
      <c r="N21" s="203">
        <v>0</v>
      </c>
      <c r="O21" s="203">
        <v>0</v>
      </c>
      <c r="P21" s="203">
        <v>0</v>
      </c>
      <c r="Q21" s="203">
        <v>0</v>
      </c>
      <c r="R21" s="203">
        <v>0</v>
      </c>
      <c r="S21" s="203">
        <v>1</v>
      </c>
      <c r="T21" s="203">
        <f t="shared" si="8"/>
        <v>0</v>
      </c>
      <c r="U21" s="203">
        <v>0</v>
      </c>
      <c r="V21" s="203">
        <v>0</v>
      </c>
      <c r="W21" s="203">
        <v>0</v>
      </c>
      <c r="X21" s="203">
        <v>0</v>
      </c>
      <c r="Y21" s="203">
        <v>0</v>
      </c>
      <c r="Z21" s="203">
        <v>0</v>
      </c>
      <c r="AA21" s="203">
        <v>0</v>
      </c>
      <c r="AB21" s="203">
        <f t="shared" si="9"/>
        <v>0</v>
      </c>
      <c r="AC21" s="203">
        <v>0</v>
      </c>
      <c r="AD21" s="203">
        <v>0</v>
      </c>
      <c r="AE21" s="203">
        <v>0</v>
      </c>
      <c r="AF21" s="203">
        <v>0</v>
      </c>
      <c r="AG21" s="203">
        <v>0</v>
      </c>
      <c r="AH21" s="203">
        <v>0</v>
      </c>
      <c r="AI21" s="203">
        <f t="shared" si="10"/>
        <v>175.29000000000002</v>
      </c>
      <c r="AJ21" s="203">
        <v>144.83</v>
      </c>
      <c r="AK21" s="203">
        <v>6.27</v>
      </c>
      <c r="AL21" s="203">
        <v>24.19</v>
      </c>
      <c r="AM21" s="203">
        <f t="shared" si="11"/>
        <v>0</v>
      </c>
      <c r="AN21" s="203">
        <v>0</v>
      </c>
      <c r="AO21" s="203">
        <v>0</v>
      </c>
      <c r="AP21" s="203">
        <f t="shared" si="12"/>
        <v>0</v>
      </c>
      <c r="AQ21" s="203">
        <v>0</v>
      </c>
      <c r="AR21" s="203">
        <v>0</v>
      </c>
      <c r="AS21" s="203">
        <v>0</v>
      </c>
      <c r="AT21" s="203">
        <f t="shared" si="13"/>
        <v>0</v>
      </c>
      <c r="AU21" s="203">
        <v>0</v>
      </c>
      <c r="AV21" s="203">
        <v>0</v>
      </c>
      <c r="AW21" s="203">
        <f t="shared" si="14"/>
        <v>94</v>
      </c>
      <c r="AX21" s="203">
        <v>0</v>
      </c>
      <c r="AY21" s="203">
        <v>0</v>
      </c>
      <c r="AZ21" s="203">
        <v>0</v>
      </c>
      <c r="BA21" s="203">
        <v>0</v>
      </c>
      <c r="BB21" s="203">
        <v>94</v>
      </c>
      <c r="BC21" s="203"/>
      <c r="BD21" s="203"/>
      <c r="BE21" s="203"/>
      <c r="BF21" s="203"/>
      <c r="BG21" s="203"/>
      <c r="BH21" s="203"/>
      <c r="BI21" s="203">
        <f t="shared" si="15"/>
        <v>1462</v>
      </c>
      <c r="BJ21" s="203">
        <f t="shared" si="16"/>
        <v>0</v>
      </c>
      <c r="BK21" s="201">
        <v>0</v>
      </c>
      <c r="BL21" s="201">
        <v>0</v>
      </c>
      <c r="BM21" s="201">
        <v>0</v>
      </c>
      <c r="BN21" s="201">
        <v>0</v>
      </c>
      <c r="BO21" s="201">
        <f t="shared" si="17"/>
        <v>718</v>
      </c>
      <c r="BP21" s="201">
        <v>718</v>
      </c>
      <c r="BQ21" s="201">
        <v>0</v>
      </c>
      <c r="BR21" s="201">
        <v>0</v>
      </c>
      <c r="BS21" s="201">
        <v>0</v>
      </c>
      <c r="BT21" s="201">
        <v>0</v>
      </c>
      <c r="BU21" s="201">
        <v>0</v>
      </c>
      <c r="BV21" s="201">
        <v>0</v>
      </c>
      <c r="BW21" s="201">
        <v>0</v>
      </c>
      <c r="BX21" s="201">
        <v>0</v>
      </c>
      <c r="BY21" s="201">
        <v>0</v>
      </c>
      <c r="BZ21" s="201">
        <f t="shared" si="18"/>
        <v>685</v>
      </c>
      <c r="CA21" s="201">
        <v>0</v>
      </c>
      <c r="CB21" s="201">
        <v>0</v>
      </c>
      <c r="CC21" s="201">
        <v>0</v>
      </c>
      <c r="CD21" s="201">
        <v>0</v>
      </c>
      <c r="CE21" s="201">
        <v>0</v>
      </c>
      <c r="CF21" s="201">
        <v>0</v>
      </c>
      <c r="CG21" s="201">
        <v>685</v>
      </c>
      <c r="CH21" s="201">
        <f t="shared" si="19"/>
        <v>0</v>
      </c>
      <c r="CI21" s="201">
        <v>0</v>
      </c>
      <c r="CJ21" s="201">
        <v>0</v>
      </c>
      <c r="CK21" s="201">
        <v>0</v>
      </c>
      <c r="CL21" s="201">
        <v>0</v>
      </c>
      <c r="CM21" s="201">
        <v>0</v>
      </c>
      <c r="CN21" s="201">
        <v>0</v>
      </c>
      <c r="CO21" s="201">
        <f t="shared" si="20"/>
        <v>0</v>
      </c>
      <c r="CP21" s="201">
        <v>0</v>
      </c>
      <c r="CQ21" s="201">
        <v>0</v>
      </c>
      <c r="CR21" s="201">
        <v>0</v>
      </c>
      <c r="CS21" s="201">
        <f t="shared" si="21"/>
        <v>0</v>
      </c>
      <c r="CT21" s="201">
        <v>0</v>
      </c>
      <c r="CU21" s="201">
        <v>0</v>
      </c>
      <c r="CV21" s="201">
        <f t="shared" si="22"/>
        <v>0</v>
      </c>
      <c r="CW21" s="201">
        <v>0</v>
      </c>
      <c r="CX21" s="201">
        <v>0</v>
      </c>
      <c r="CY21" s="201">
        <v>0</v>
      </c>
      <c r="CZ21" s="201">
        <f t="shared" si="23"/>
        <v>0</v>
      </c>
      <c r="DA21" s="201">
        <v>0</v>
      </c>
      <c r="DB21" s="201">
        <v>0</v>
      </c>
      <c r="DC21" s="201">
        <f t="shared" si="24"/>
        <v>59</v>
      </c>
      <c r="DD21" s="201">
        <v>0</v>
      </c>
      <c r="DE21" s="201">
        <v>0</v>
      </c>
      <c r="DF21" s="201">
        <v>0</v>
      </c>
      <c r="DG21" s="201">
        <v>0</v>
      </c>
      <c r="DH21" s="201">
        <v>59</v>
      </c>
      <c r="DI21" s="201">
        <v>0</v>
      </c>
      <c r="DJ21" s="201">
        <v>0</v>
      </c>
      <c r="DK21" s="201">
        <v>0</v>
      </c>
      <c r="DL21" s="201">
        <v>0</v>
      </c>
      <c r="DM21" s="201">
        <v>0</v>
      </c>
      <c r="DN21" s="201">
        <v>0</v>
      </c>
    </row>
    <row r="22" spans="1:118" s="183" customFormat="1" ht="18" customHeight="1">
      <c r="A22" s="202" t="s">
        <v>726</v>
      </c>
      <c r="B22" s="201">
        <f t="shared" si="4"/>
        <v>0</v>
      </c>
      <c r="C22" s="203">
        <f t="shared" si="5"/>
        <v>0</v>
      </c>
      <c r="D22" s="204">
        <f aca="true" t="shared" si="25" ref="D22:D32">SUM(E22:H22)</f>
        <v>0</v>
      </c>
      <c r="E22" s="205">
        <v>0</v>
      </c>
      <c r="F22" s="205">
        <v>0</v>
      </c>
      <c r="G22" s="205">
        <v>0</v>
      </c>
      <c r="H22" s="205">
        <v>0</v>
      </c>
      <c r="I22" s="203">
        <f t="shared" si="7"/>
        <v>0</v>
      </c>
      <c r="J22" s="205">
        <v>0</v>
      </c>
      <c r="K22" s="205">
        <v>0</v>
      </c>
      <c r="L22" s="205">
        <v>0</v>
      </c>
      <c r="M22" s="208">
        <v>0</v>
      </c>
      <c r="N22" s="205">
        <v>0</v>
      </c>
      <c r="O22" s="205">
        <v>0</v>
      </c>
      <c r="P22" s="205">
        <v>0</v>
      </c>
      <c r="Q22" s="205">
        <v>0</v>
      </c>
      <c r="R22" s="205">
        <v>0</v>
      </c>
      <c r="S22" s="205">
        <v>0</v>
      </c>
      <c r="T22" s="203">
        <f t="shared" si="8"/>
        <v>0</v>
      </c>
      <c r="U22" s="205">
        <v>0</v>
      </c>
      <c r="V22" s="205">
        <v>0</v>
      </c>
      <c r="W22" s="205">
        <v>0</v>
      </c>
      <c r="X22" s="205">
        <v>0</v>
      </c>
      <c r="Y22" s="205">
        <v>0</v>
      </c>
      <c r="Z22" s="205">
        <v>0</v>
      </c>
      <c r="AA22" s="205">
        <v>0</v>
      </c>
      <c r="AB22" s="203">
        <f t="shared" si="9"/>
        <v>0</v>
      </c>
      <c r="AC22" s="205">
        <v>0</v>
      </c>
      <c r="AD22" s="205">
        <v>0</v>
      </c>
      <c r="AE22" s="205">
        <v>0</v>
      </c>
      <c r="AF22" s="205">
        <v>0</v>
      </c>
      <c r="AG22" s="205">
        <v>0</v>
      </c>
      <c r="AH22" s="213">
        <v>0</v>
      </c>
      <c r="AI22" s="203">
        <f t="shared" si="10"/>
        <v>0</v>
      </c>
      <c r="AJ22" s="205">
        <v>0</v>
      </c>
      <c r="AK22" s="205">
        <v>0</v>
      </c>
      <c r="AL22" s="205">
        <v>0</v>
      </c>
      <c r="AM22" s="203">
        <f t="shared" si="11"/>
        <v>0</v>
      </c>
      <c r="AN22" s="205">
        <v>0</v>
      </c>
      <c r="AO22" s="205">
        <v>0</v>
      </c>
      <c r="AP22" s="203">
        <f t="shared" si="12"/>
        <v>0</v>
      </c>
      <c r="AQ22" s="205">
        <v>0</v>
      </c>
      <c r="AR22" s="205">
        <v>0</v>
      </c>
      <c r="AS22" s="205">
        <v>0</v>
      </c>
      <c r="AT22" s="203">
        <f t="shared" si="13"/>
        <v>0</v>
      </c>
      <c r="AU22" s="205">
        <v>0</v>
      </c>
      <c r="AV22" s="205">
        <v>0</v>
      </c>
      <c r="AW22" s="203">
        <f t="shared" si="14"/>
        <v>0</v>
      </c>
      <c r="AX22" s="205">
        <v>0</v>
      </c>
      <c r="AY22" s="205">
        <v>0</v>
      </c>
      <c r="AZ22" s="205">
        <v>0</v>
      </c>
      <c r="BA22" s="205">
        <v>0</v>
      </c>
      <c r="BB22" s="205">
        <v>0</v>
      </c>
      <c r="BC22" s="203"/>
      <c r="BD22" s="203"/>
      <c r="BE22" s="203"/>
      <c r="BF22" s="203"/>
      <c r="BG22" s="203"/>
      <c r="BH22" s="203"/>
      <c r="BI22" s="203">
        <f t="shared" si="15"/>
        <v>0</v>
      </c>
      <c r="BJ22" s="203">
        <f t="shared" si="16"/>
        <v>0</v>
      </c>
      <c r="BK22" s="205">
        <v>0</v>
      </c>
      <c r="BL22" s="205">
        <v>0</v>
      </c>
      <c r="BM22" s="205">
        <v>0</v>
      </c>
      <c r="BN22" s="205">
        <v>0</v>
      </c>
      <c r="BO22" s="201">
        <f t="shared" si="17"/>
        <v>0</v>
      </c>
      <c r="BP22" s="205">
        <v>0</v>
      </c>
      <c r="BQ22" s="205">
        <v>0</v>
      </c>
      <c r="BR22" s="205">
        <v>0</v>
      </c>
      <c r="BS22" s="205">
        <v>0</v>
      </c>
      <c r="BT22" s="205">
        <v>0</v>
      </c>
      <c r="BU22" s="205">
        <v>0</v>
      </c>
      <c r="BV22" s="205">
        <v>0</v>
      </c>
      <c r="BW22" s="205">
        <v>0</v>
      </c>
      <c r="BX22" s="205">
        <v>0</v>
      </c>
      <c r="BY22" s="205">
        <v>0</v>
      </c>
      <c r="BZ22" s="201">
        <f t="shared" si="18"/>
        <v>0</v>
      </c>
      <c r="CA22" s="205">
        <v>0</v>
      </c>
      <c r="CB22" s="205">
        <v>0</v>
      </c>
      <c r="CC22" s="205">
        <v>0</v>
      </c>
      <c r="CD22" s="205">
        <v>0</v>
      </c>
      <c r="CE22" s="205">
        <v>0</v>
      </c>
      <c r="CF22" s="205">
        <v>0</v>
      </c>
      <c r="CG22" s="205">
        <v>0</v>
      </c>
      <c r="CH22" s="201">
        <f t="shared" si="19"/>
        <v>0</v>
      </c>
      <c r="CI22" s="205">
        <v>0</v>
      </c>
      <c r="CJ22" s="205">
        <v>0</v>
      </c>
      <c r="CK22" s="205">
        <v>0</v>
      </c>
      <c r="CL22" s="205">
        <v>0</v>
      </c>
      <c r="CM22" s="205">
        <v>0</v>
      </c>
      <c r="CN22" s="205">
        <v>0</v>
      </c>
      <c r="CO22" s="201">
        <f t="shared" si="20"/>
        <v>0</v>
      </c>
      <c r="CP22" s="205">
        <v>0</v>
      </c>
      <c r="CQ22" s="205">
        <v>0</v>
      </c>
      <c r="CR22" s="205">
        <v>0</v>
      </c>
      <c r="CS22" s="201">
        <f t="shared" si="21"/>
        <v>0</v>
      </c>
      <c r="CT22" s="205">
        <v>0</v>
      </c>
      <c r="CU22" s="205">
        <v>0</v>
      </c>
      <c r="CV22" s="201">
        <f t="shared" si="22"/>
        <v>0</v>
      </c>
      <c r="CW22" s="205">
        <v>0</v>
      </c>
      <c r="CX22" s="205">
        <v>0</v>
      </c>
      <c r="CY22" s="205">
        <v>0</v>
      </c>
      <c r="CZ22" s="201">
        <f t="shared" si="23"/>
        <v>0</v>
      </c>
      <c r="DA22" s="205">
        <v>0</v>
      </c>
      <c r="DB22" s="205">
        <v>0</v>
      </c>
      <c r="DC22" s="201">
        <f t="shared" si="24"/>
        <v>0</v>
      </c>
      <c r="DD22" s="205">
        <v>0</v>
      </c>
      <c r="DE22" s="205">
        <v>0</v>
      </c>
      <c r="DF22" s="205">
        <v>0</v>
      </c>
      <c r="DG22" s="205">
        <v>0</v>
      </c>
      <c r="DH22" s="205">
        <v>0</v>
      </c>
      <c r="DI22" s="251">
        <v>0</v>
      </c>
      <c r="DJ22" s="251">
        <v>0</v>
      </c>
      <c r="DK22" s="251">
        <v>0</v>
      </c>
      <c r="DL22" s="251">
        <v>0</v>
      </c>
      <c r="DM22" s="251">
        <v>0</v>
      </c>
      <c r="DN22" s="251"/>
    </row>
    <row r="23" spans="1:118" s="185" customFormat="1" ht="18" customHeight="1">
      <c r="A23" s="202" t="s">
        <v>620</v>
      </c>
      <c r="B23" s="201">
        <f t="shared" si="4"/>
        <v>30</v>
      </c>
      <c r="C23" s="203">
        <f t="shared" si="5"/>
        <v>0</v>
      </c>
      <c r="D23" s="204">
        <f t="shared" si="25"/>
        <v>0</v>
      </c>
      <c r="E23" s="205">
        <v>0</v>
      </c>
      <c r="F23" s="205">
        <v>0</v>
      </c>
      <c r="G23" s="205">
        <v>0</v>
      </c>
      <c r="H23" s="205">
        <v>0</v>
      </c>
      <c r="I23" s="203">
        <f t="shared" si="7"/>
        <v>0</v>
      </c>
      <c r="J23" s="205">
        <v>0</v>
      </c>
      <c r="K23" s="205">
        <v>0</v>
      </c>
      <c r="L23" s="205">
        <v>0</v>
      </c>
      <c r="M23" s="205">
        <v>0</v>
      </c>
      <c r="N23" s="205">
        <v>0</v>
      </c>
      <c r="O23" s="205">
        <v>0</v>
      </c>
      <c r="P23" s="205">
        <v>0</v>
      </c>
      <c r="Q23" s="205">
        <v>0</v>
      </c>
      <c r="R23" s="205">
        <v>0</v>
      </c>
      <c r="S23" s="205">
        <v>0</v>
      </c>
      <c r="T23" s="203">
        <f t="shared" si="8"/>
        <v>0</v>
      </c>
      <c r="U23" s="205">
        <v>0</v>
      </c>
      <c r="V23" s="205">
        <v>0</v>
      </c>
      <c r="W23" s="205">
        <v>0</v>
      </c>
      <c r="X23" s="205">
        <v>0</v>
      </c>
      <c r="Y23" s="205">
        <v>0</v>
      </c>
      <c r="Z23" s="205">
        <v>0</v>
      </c>
      <c r="AA23" s="205">
        <v>0</v>
      </c>
      <c r="AB23" s="203">
        <f t="shared" si="9"/>
        <v>0</v>
      </c>
      <c r="AC23" s="205">
        <v>0</v>
      </c>
      <c r="AD23" s="205">
        <v>0</v>
      </c>
      <c r="AE23" s="205">
        <v>0</v>
      </c>
      <c r="AF23" s="205">
        <v>0</v>
      </c>
      <c r="AG23" s="205">
        <v>0</v>
      </c>
      <c r="AH23" s="213">
        <v>0</v>
      </c>
      <c r="AI23" s="203">
        <f t="shared" si="10"/>
        <v>0</v>
      </c>
      <c r="AJ23" s="205">
        <v>0</v>
      </c>
      <c r="AK23" s="205">
        <v>0</v>
      </c>
      <c r="AL23" s="205">
        <v>0</v>
      </c>
      <c r="AM23" s="203">
        <f t="shared" si="11"/>
        <v>0</v>
      </c>
      <c r="AN23" s="205">
        <v>0</v>
      </c>
      <c r="AO23" s="205">
        <v>0</v>
      </c>
      <c r="AP23" s="203">
        <f t="shared" si="12"/>
        <v>0</v>
      </c>
      <c r="AQ23" s="205">
        <v>0</v>
      </c>
      <c r="AR23" s="205">
        <v>0</v>
      </c>
      <c r="AS23" s="205">
        <v>0</v>
      </c>
      <c r="AT23" s="203">
        <f t="shared" si="13"/>
        <v>0</v>
      </c>
      <c r="AU23" s="205">
        <v>0</v>
      </c>
      <c r="AV23" s="205">
        <v>0</v>
      </c>
      <c r="AW23" s="203">
        <f t="shared" si="14"/>
        <v>0</v>
      </c>
      <c r="AX23" s="205">
        <v>0</v>
      </c>
      <c r="AY23" s="205">
        <v>0</v>
      </c>
      <c r="AZ23" s="205">
        <v>0</v>
      </c>
      <c r="BA23" s="205">
        <v>0</v>
      </c>
      <c r="BB23" s="205">
        <v>0</v>
      </c>
      <c r="BC23" s="203"/>
      <c r="BD23" s="203"/>
      <c r="BE23" s="203"/>
      <c r="BF23" s="203"/>
      <c r="BG23" s="203"/>
      <c r="BH23" s="203"/>
      <c r="BI23" s="203">
        <f t="shared" si="15"/>
        <v>30</v>
      </c>
      <c r="BJ23" s="203">
        <f t="shared" si="16"/>
        <v>0</v>
      </c>
      <c r="BK23" s="205">
        <v>0</v>
      </c>
      <c r="BL23" s="205">
        <v>0</v>
      </c>
      <c r="BM23" s="205">
        <v>0</v>
      </c>
      <c r="BN23" s="205">
        <v>0</v>
      </c>
      <c r="BO23" s="201">
        <f t="shared" si="17"/>
        <v>0</v>
      </c>
      <c r="BP23" s="205">
        <v>0</v>
      </c>
      <c r="BQ23" s="205">
        <v>0</v>
      </c>
      <c r="BR23" s="205">
        <v>0</v>
      </c>
      <c r="BS23" s="205">
        <v>0</v>
      </c>
      <c r="BT23" s="205">
        <v>0</v>
      </c>
      <c r="BU23" s="205">
        <v>0</v>
      </c>
      <c r="BV23" s="205">
        <v>0</v>
      </c>
      <c r="BW23" s="205">
        <v>0</v>
      </c>
      <c r="BX23" s="205">
        <v>0</v>
      </c>
      <c r="BY23" s="205">
        <v>0</v>
      </c>
      <c r="BZ23" s="201">
        <f t="shared" si="18"/>
        <v>0</v>
      </c>
      <c r="CA23" s="205">
        <v>0</v>
      </c>
      <c r="CB23" s="205">
        <v>0</v>
      </c>
      <c r="CC23" s="205">
        <v>0</v>
      </c>
      <c r="CD23" s="205">
        <v>0</v>
      </c>
      <c r="CE23" s="205">
        <v>0</v>
      </c>
      <c r="CF23" s="205">
        <v>0</v>
      </c>
      <c r="CG23" s="205">
        <v>0</v>
      </c>
      <c r="CH23" s="201">
        <f t="shared" si="19"/>
        <v>0</v>
      </c>
      <c r="CI23" s="205">
        <v>0</v>
      </c>
      <c r="CJ23" s="205">
        <v>0</v>
      </c>
      <c r="CK23" s="205">
        <v>0</v>
      </c>
      <c r="CL23" s="205">
        <v>0</v>
      </c>
      <c r="CM23" s="205">
        <v>0</v>
      </c>
      <c r="CN23" s="205">
        <v>0</v>
      </c>
      <c r="CO23" s="201">
        <f t="shared" si="20"/>
        <v>0</v>
      </c>
      <c r="CP23" s="205">
        <v>0</v>
      </c>
      <c r="CQ23" s="205">
        <v>0</v>
      </c>
      <c r="CR23" s="205">
        <v>0</v>
      </c>
      <c r="CS23" s="201">
        <f t="shared" si="21"/>
        <v>0</v>
      </c>
      <c r="CT23" s="205">
        <v>0</v>
      </c>
      <c r="CU23" s="205">
        <v>0</v>
      </c>
      <c r="CV23" s="201">
        <f t="shared" si="22"/>
        <v>0</v>
      </c>
      <c r="CW23" s="205">
        <v>0</v>
      </c>
      <c r="CX23" s="205">
        <v>0</v>
      </c>
      <c r="CY23" s="205">
        <v>0</v>
      </c>
      <c r="CZ23" s="201">
        <f t="shared" si="23"/>
        <v>0</v>
      </c>
      <c r="DA23" s="205">
        <v>0</v>
      </c>
      <c r="DB23" s="205">
        <v>0</v>
      </c>
      <c r="DC23" s="201">
        <f t="shared" si="24"/>
        <v>0</v>
      </c>
      <c r="DD23" s="205">
        <v>0</v>
      </c>
      <c r="DE23" s="205">
        <v>0</v>
      </c>
      <c r="DF23" s="205">
        <v>0</v>
      </c>
      <c r="DG23" s="205">
        <v>0</v>
      </c>
      <c r="DH23" s="205">
        <v>0</v>
      </c>
      <c r="DI23" s="251">
        <v>0</v>
      </c>
      <c r="DJ23" s="251">
        <v>0</v>
      </c>
      <c r="DK23" s="251">
        <v>0</v>
      </c>
      <c r="DL23" s="251">
        <v>0</v>
      </c>
      <c r="DM23" s="251">
        <v>0</v>
      </c>
      <c r="DN23" s="252">
        <v>30</v>
      </c>
    </row>
    <row r="24" spans="1:118" s="185" customFormat="1" ht="18" customHeight="1">
      <c r="A24" s="202" t="s">
        <v>622</v>
      </c>
      <c r="B24" s="201">
        <f t="shared" si="4"/>
        <v>6120</v>
      </c>
      <c r="C24" s="203">
        <f t="shared" si="5"/>
        <v>0</v>
      </c>
      <c r="D24" s="204">
        <f t="shared" si="25"/>
        <v>0</v>
      </c>
      <c r="E24" s="201">
        <v>0</v>
      </c>
      <c r="F24" s="201">
        <v>0</v>
      </c>
      <c r="G24" s="201">
        <v>0</v>
      </c>
      <c r="H24" s="201">
        <v>0</v>
      </c>
      <c r="I24" s="203">
        <f t="shared" si="7"/>
        <v>0</v>
      </c>
      <c r="J24" s="201">
        <v>0</v>
      </c>
      <c r="K24" s="201">
        <v>0</v>
      </c>
      <c r="L24" s="201">
        <v>0</v>
      </c>
      <c r="M24" s="201">
        <v>0</v>
      </c>
      <c r="N24" s="201">
        <v>0</v>
      </c>
      <c r="O24" s="201">
        <v>0</v>
      </c>
      <c r="P24" s="201">
        <v>0</v>
      </c>
      <c r="Q24" s="201">
        <v>0</v>
      </c>
      <c r="R24" s="201">
        <v>0</v>
      </c>
      <c r="S24" s="201">
        <v>0</v>
      </c>
      <c r="T24" s="203">
        <f t="shared" si="8"/>
        <v>0</v>
      </c>
      <c r="U24" s="201">
        <v>0</v>
      </c>
      <c r="V24" s="201">
        <v>0</v>
      </c>
      <c r="W24" s="201">
        <v>0</v>
      </c>
      <c r="X24" s="201">
        <v>0</v>
      </c>
      <c r="Y24" s="201">
        <v>0</v>
      </c>
      <c r="Z24" s="201">
        <v>0</v>
      </c>
      <c r="AA24" s="201">
        <v>0</v>
      </c>
      <c r="AB24" s="203">
        <f t="shared" si="9"/>
        <v>0</v>
      </c>
      <c r="AC24" s="201">
        <v>0</v>
      </c>
      <c r="AD24" s="201">
        <v>0</v>
      </c>
      <c r="AE24" s="201">
        <v>0</v>
      </c>
      <c r="AF24" s="201">
        <v>0</v>
      </c>
      <c r="AG24" s="201">
        <v>0</v>
      </c>
      <c r="AH24" s="201">
        <v>0</v>
      </c>
      <c r="AI24" s="203">
        <f t="shared" si="10"/>
        <v>0</v>
      </c>
      <c r="AJ24" s="201">
        <v>0</v>
      </c>
      <c r="AK24" s="201">
        <v>0</v>
      </c>
      <c r="AL24" s="201">
        <v>0</v>
      </c>
      <c r="AM24" s="203">
        <f t="shared" si="11"/>
        <v>0</v>
      </c>
      <c r="AN24" s="201">
        <v>0</v>
      </c>
      <c r="AO24" s="201">
        <v>0</v>
      </c>
      <c r="AP24" s="203">
        <f t="shared" si="12"/>
        <v>0</v>
      </c>
      <c r="AQ24" s="201">
        <v>0</v>
      </c>
      <c r="AR24" s="201">
        <v>0</v>
      </c>
      <c r="AS24" s="201">
        <v>0</v>
      </c>
      <c r="AT24" s="203">
        <f t="shared" si="13"/>
        <v>0</v>
      </c>
      <c r="AU24" s="201">
        <v>0</v>
      </c>
      <c r="AV24" s="201">
        <v>0</v>
      </c>
      <c r="AW24" s="203">
        <f t="shared" si="14"/>
        <v>0</v>
      </c>
      <c r="AX24" s="201">
        <v>0</v>
      </c>
      <c r="AY24" s="201">
        <v>0</v>
      </c>
      <c r="AZ24" s="201">
        <v>0</v>
      </c>
      <c r="BA24" s="201">
        <v>0</v>
      </c>
      <c r="BB24" s="201">
        <v>0</v>
      </c>
      <c r="BC24" s="203"/>
      <c r="BD24" s="203"/>
      <c r="BE24" s="203"/>
      <c r="BF24" s="203"/>
      <c r="BG24" s="203"/>
      <c r="BH24" s="203"/>
      <c r="BI24" s="203">
        <f t="shared" si="15"/>
        <v>6120</v>
      </c>
      <c r="BJ24" s="203">
        <f t="shared" si="16"/>
        <v>0</v>
      </c>
      <c r="BK24" s="201">
        <v>0</v>
      </c>
      <c r="BL24" s="201">
        <v>0</v>
      </c>
      <c r="BM24" s="201">
        <v>0</v>
      </c>
      <c r="BN24" s="201">
        <v>0</v>
      </c>
      <c r="BO24" s="201">
        <f t="shared" si="17"/>
        <v>0</v>
      </c>
      <c r="BP24" s="201">
        <v>0</v>
      </c>
      <c r="BQ24" s="201">
        <v>0</v>
      </c>
      <c r="BR24" s="201">
        <v>0</v>
      </c>
      <c r="BS24" s="201">
        <v>0</v>
      </c>
      <c r="BT24" s="201">
        <v>0</v>
      </c>
      <c r="BU24" s="201">
        <v>0</v>
      </c>
      <c r="BV24" s="201">
        <v>0</v>
      </c>
      <c r="BW24" s="201">
        <v>0</v>
      </c>
      <c r="BX24" s="201">
        <v>0</v>
      </c>
      <c r="BY24" s="201">
        <v>0</v>
      </c>
      <c r="BZ24" s="201">
        <f t="shared" si="18"/>
        <v>0</v>
      </c>
      <c r="CA24" s="201">
        <v>0</v>
      </c>
      <c r="CB24" s="201">
        <v>0</v>
      </c>
      <c r="CC24" s="201">
        <v>0</v>
      </c>
      <c r="CD24" s="201">
        <v>0</v>
      </c>
      <c r="CE24" s="201">
        <v>0</v>
      </c>
      <c r="CF24" s="201">
        <v>0</v>
      </c>
      <c r="CG24" s="201">
        <v>0</v>
      </c>
      <c r="CH24" s="201">
        <f t="shared" si="19"/>
        <v>0</v>
      </c>
      <c r="CI24" s="201">
        <v>0</v>
      </c>
      <c r="CJ24" s="201">
        <v>0</v>
      </c>
      <c r="CK24" s="201">
        <v>0</v>
      </c>
      <c r="CL24" s="201">
        <v>0</v>
      </c>
      <c r="CM24" s="201">
        <v>0</v>
      </c>
      <c r="CN24" s="201">
        <v>0</v>
      </c>
      <c r="CO24" s="201">
        <f t="shared" si="20"/>
        <v>120</v>
      </c>
      <c r="CP24" s="201">
        <v>0</v>
      </c>
      <c r="CQ24" s="201">
        <v>120</v>
      </c>
      <c r="CR24" s="201">
        <v>0</v>
      </c>
      <c r="CS24" s="201">
        <f t="shared" si="21"/>
        <v>6000</v>
      </c>
      <c r="CT24" s="201">
        <v>6000</v>
      </c>
      <c r="CU24" s="201">
        <v>0</v>
      </c>
      <c r="CV24" s="201">
        <f t="shared" si="22"/>
        <v>0</v>
      </c>
      <c r="CW24" s="201">
        <v>0</v>
      </c>
      <c r="CX24" s="201">
        <v>0</v>
      </c>
      <c r="CY24" s="201">
        <v>0</v>
      </c>
      <c r="CZ24" s="201">
        <f t="shared" si="23"/>
        <v>0</v>
      </c>
      <c r="DA24" s="201">
        <v>0</v>
      </c>
      <c r="DB24" s="201">
        <v>0</v>
      </c>
      <c r="DC24" s="201">
        <f t="shared" si="24"/>
        <v>0</v>
      </c>
      <c r="DD24" s="201">
        <v>0</v>
      </c>
      <c r="DE24" s="201">
        <v>0</v>
      </c>
      <c r="DF24" s="201">
        <v>0</v>
      </c>
      <c r="DG24" s="201">
        <v>0</v>
      </c>
      <c r="DH24" s="201">
        <v>0</v>
      </c>
      <c r="DI24" s="201">
        <v>0</v>
      </c>
      <c r="DJ24" s="201">
        <v>0</v>
      </c>
      <c r="DK24" s="201">
        <v>0</v>
      </c>
      <c r="DL24" s="201">
        <v>0</v>
      </c>
      <c r="DM24" s="201">
        <v>0</v>
      </c>
      <c r="DN24" s="201">
        <v>0</v>
      </c>
    </row>
    <row r="25" spans="1:118" s="185" customFormat="1" ht="18" customHeight="1">
      <c r="A25" s="202" t="s">
        <v>629</v>
      </c>
      <c r="B25" s="201">
        <f t="shared" si="4"/>
        <v>10000</v>
      </c>
      <c r="C25" s="203">
        <f t="shared" si="5"/>
        <v>0</v>
      </c>
      <c r="D25" s="204">
        <f t="shared" si="25"/>
        <v>0</v>
      </c>
      <c r="E25" s="205">
        <v>0</v>
      </c>
      <c r="F25" s="205">
        <v>0</v>
      </c>
      <c r="G25" s="205">
        <v>0</v>
      </c>
      <c r="H25" s="205">
        <v>0</v>
      </c>
      <c r="I25" s="203">
        <f t="shared" si="7"/>
        <v>0</v>
      </c>
      <c r="J25" s="205">
        <v>0</v>
      </c>
      <c r="K25" s="205">
        <v>0</v>
      </c>
      <c r="L25" s="205">
        <v>0</v>
      </c>
      <c r="M25" s="205">
        <v>0</v>
      </c>
      <c r="N25" s="205">
        <v>0</v>
      </c>
      <c r="O25" s="205">
        <v>0</v>
      </c>
      <c r="P25" s="205">
        <v>0</v>
      </c>
      <c r="Q25" s="205">
        <v>0</v>
      </c>
      <c r="R25" s="205">
        <v>0</v>
      </c>
      <c r="S25" s="205">
        <v>0</v>
      </c>
      <c r="T25" s="203">
        <f t="shared" si="8"/>
        <v>0</v>
      </c>
      <c r="U25" s="205">
        <v>0</v>
      </c>
      <c r="V25" s="205">
        <v>0</v>
      </c>
      <c r="W25" s="205">
        <v>0</v>
      </c>
      <c r="X25" s="205">
        <v>0</v>
      </c>
      <c r="Y25" s="205">
        <v>0</v>
      </c>
      <c r="Z25" s="205">
        <v>0</v>
      </c>
      <c r="AA25" s="211">
        <v>0</v>
      </c>
      <c r="AB25" s="203">
        <f t="shared" si="9"/>
        <v>0</v>
      </c>
      <c r="AC25" s="205">
        <v>0</v>
      </c>
      <c r="AD25" s="205">
        <v>0</v>
      </c>
      <c r="AE25" s="205">
        <v>0</v>
      </c>
      <c r="AF25" s="205">
        <v>0</v>
      </c>
      <c r="AG25" s="205">
        <v>0</v>
      </c>
      <c r="AH25" s="205">
        <v>0</v>
      </c>
      <c r="AI25" s="203">
        <f t="shared" si="10"/>
        <v>0</v>
      </c>
      <c r="AJ25" s="205">
        <v>0</v>
      </c>
      <c r="AK25" s="205">
        <v>0</v>
      </c>
      <c r="AL25" s="205">
        <v>0</v>
      </c>
      <c r="AM25" s="203">
        <f t="shared" si="11"/>
        <v>0</v>
      </c>
      <c r="AN25" s="205">
        <v>0</v>
      </c>
      <c r="AO25" s="205">
        <v>0</v>
      </c>
      <c r="AP25" s="203">
        <f t="shared" si="12"/>
        <v>0</v>
      </c>
      <c r="AQ25" s="205">
        <v>0</v>
      </c>
      <c r="AR25" s="205">
        <v>0</v>
      </c>
      <c r="AS25" s="205">
        <v>0</v>
      </c>
      <c r="AT25" s="203">
        <f t="shared" si="13"/>
        <v>0</v>
      </c>
      <c r="AU25" s="205">
        <v>0</v>
      </c>
      <c r="AV25" s="205">
        <v>0</v>
      </c>
      <c r="AW25" s="203">
        <f t="shared" si="14"/>
        <v>0</v>
      </c>
      <c r="AX25" s="205">
        <v>0</v>
      </c>
      <c r="AY25" s="205">
        <v>0</v>
      </c>
      <c r="AZ25" s="205">
        <v>0</v>
      </c>
      <c r="BA25" s="205">
        <v>0</v>
      </c>
      <c r="BB25" s="205">
        <v>0</v>
      </c>
      <c r="BC25" s="203"/>
      <c r="BD25" s="203"/>
      <c r="BE25" s="203"/>
      <c r="BF25" s="203"/>
      <c r="BG25" s="203"/>
      <c r="BH25" s="203"/>
      <c r="BI25" s="203">
        <f t="shared" si="15"/>
        <v>10000</v>
      </c>
      <c r="BJ25" s="203">
        <f t="shared" si="16"/>
        <v>0</v>
      </c>
      <c r="BK25" s="205">
        <v>0</v>
      </c>
      <c r="BL25" s="205">
        <v>0</v>
      </c>
      <c r="BM25" s="205">
        <v>0</v>
      </c>
      <c r="BN25" s="205">
        <v>0</v>
      </c>
      <c r="BO25" s="201">
        <f t="shared" si="17"/>
        <v>0</v>
      </c>
      <c r="BP25" s="205">
        <v>0</v>
      </c>
      <c r="BQ25" s="205">
        <v>0</v>
      </c>
      <c r="BR25" s="205">
        <v>0</v>
      </c>
      <c r="BS25" s="205">
        <v>0</v>
      </c>
      <c r="BT25" s="205">
        <v>0</v>
      </c>
      <c r="BU25" s="205">
        <v>0</v>
      </c>
      <c r="BV25" s="205">
        <v>0</v>
      </c>
      <c r="BW25" s="205">
        <v>0</v>
      </c>
      <c r="BX25" s="205">
        <v>0</v>
      </c>
      <c r="BY25" s="205">
        <v>0</v>
      </c>
      <c r="BZ25" s="201">
        <f t="shared" si="18"/>
        <v>10000</v>
      </c>
      <c r="CA25" s="211">
        <v>0</v>
      </c>
      <c r="CB25" s="205">
        <v>10000</v>
      </c>
      <c r="CC25" s="205">
        <v>0</v>
      </c>
      <c r="CD25" s="205">
        <v>0</v>
      </c>
      <c r="CE25" s="205">
        <v>0</v>
      </c>
      <c r="CF25" s="205">
        <v>0</v>
      </c>
      <c r="CG25" s="205">
        <v>0</v>
      </c>
      <c r="CH25" s="201">
        <f t="shared" si="19"/>
        <v>0</v>
      </c>
      <c r="CI25" s="205">
        <v>0</v>
      </c>
      <c r="CJ25" s="205">
        <v>0</v>
      </c>
      <c r="CK25" s="205">
        <v>0</v>
      </c>
      <c r="CL25" s="205">
        <v>0</v>
      </c>
      <c r="CM25" s="205">
        <v>0</v>
      </c>
      <c r="CN25" s="205">
        <v>0</v>
      </c>
      <c r="CO25" s="201">
        <f t="shared" si="20"/>
        <v>0</v>
      </c>
      <c r="CP25" s="205">
        <v>0</v>
      </c>
      <c r="CQ25" s="205">
        <v>0</v>
      </c>
      <c r="CR25" s="205">
        <v>0</v>
      </c>
      <c r="CS25" s="201">
        <f t="shared" si="21"/>
        <v>0</v>
      </c>
      <c r="CT25" s="205">
        <v>0</v>
      </c>
      <c r="CU25" s="205">
        <v>0</v>
      </c>
      <c r="CV25" s="201">
        <f t="shared" si="22"/>
        <v>0</v>
      </c>
      <c r="CW25" s="205">
        <v>0</v>
      </c>
      <c r="CX25" s="205">
        <v>0</v>
      </c>
      <c r="CY25" s="205">
        <v>0</v>
      </c>
      <c r="CZ25" s="201">
        <f t="shared" si="23"/>
        <v>0</v>
      </c>
      <c r="DA25" s="205">
        <v>0</v>
      </c>
      <c r="DB25" s="205">
        <v>0</v>
      </c>
      <c r="DC25" s="201">
        <f t="shared" si="24"/>
        <v>0</v>
      </c>
      <c r="DD25" s="205">
        <v>0</v>
      </c>
      <c r="DE25" s="205">
        <v>0</v>
      </c>
      <c r="DF25" s="205">
        <v>0</v>
      </c>
      <c r="DG25" s="205">
        <v>0</v>
      </c>
      <c r="DH25" s="205">
        <v>0</v>
      </c>
      <c r="DI25" s="251">
        <v>0</v>
      </c>
      <c r="DJ25" s="251">
        <v>0</v>
      </c>
      <c r="DK25" s="251">
        <v>0</v>
      </c>
      <c r="DL25" s="251">
        <v>0</v>
      </c>
      <c r="DM25" s="251">
        <v>0</v>
      </c>
      <c r="DN25" s="251">
        <v>0</v>
      </c>
    </row>
    <row r="26" spans="1:118" s="184" customFormat="1" ht="18" customHeight="1">
      <c r="A26" s="202" t="s">
        <v>636</v>
      </c>
      <c r="B26" s="201">
        <f t="shared" si="4"/>
        <v>139.5</v>
      </c>
      <c r="C26" s="203">
        <f t="shared" si="5"/>
        <v>139.5</v>
      </c>
      <c r="D26" s="204">
        <f t="shared" si="25"/>
        <v>0</v>
      </c>
      <c r="E26" s="201">
        <v>0</v>
      </c>
      <c r="F26" s="201">
        <v>0</v>
      </c>
      <c r="G26" s="201">
        <v>0</v>
      </c>
      <c r="H26" s="201">
        <v>0</v>
      </c>
      <c r="I26" s="203">
        <f t="shared" si="7"/>
        <v>0</v>
      </c>
      <c r="J26" s="201">
        <v>0</v>
      </c>
      <c r="K26" s="201">
        <v>0</v>
      </c>
      <c r="L26" s="201">
        <v>0</v>
      </c>
      <c r="M26" s="201">
        <v>0</v>
      </c>
      <c r="N26" s="201">
        <v>0</v>
      </c>
      <c r="O26" s="201">
        <v>0</v>
      </c>
      <c r="P26" s="201">
        <v>0</v>
      </c>
      <c r="Q26" s="201">
        <v>0</v>
      </c>
      <c r="R26" s="201">
        <v>0</v>
      </c>
      <c r="S26" s="201">
        <v>0</v>
      </c>
      <c r="T26" s="203">
        <f t="shared" si="8"/>
        <v>0</v>
      </c>
      <c r="U26" s="201">
        <v>0</v>
      </c>
      <c r="V26" s="201">
        <v>0</v>
      </c>
      <c r="W26" s="201">
        <v>0</v>
      </c>
      <c r="X26" s="201">
        <v>0</v>
      </c>
      <c r="Y26" s="201">
        <v>0</v>
      </c>
      <c r="Z26" s="201">
        <v>0</v>
      </c>
      <c r="AA26" s="201">
        <v>0</v>
      </c>
      <c r="AB26" s="203">
        <f t="shared" si="9"/>
        <v>0</v>
      </c>
      <c r="AC26" s="201">
        <v>0</v>
      </c>
      <c r="AD26" s="201">
        <v>0</v>
      </c>
      <c r="AE26" s="201">
        <v>0</v>
      </c>
      <c r="AF26" s="201">
        <v>0</v>
      </c>
      <c r="AG26" s="201">
        <v>0</v>
      </c>
      <c r="AH26" s="201">
        <v>0</v>
      </c>
      <c r="AI26" s="203">
        <f t="shared" si="10"/>
        <v>139.5</v>
      </c>
      <c r="AJ26" s="201">
        <v>139.5</v>
      </c>
      <c r="AK26" s="201">
        <v>0</v>
      </c>
      <c r="AL26" s="201">
        <v>0</v>
      </c>
      <c r="AM26" s="203">
        <f t="shared" si="11"/>
        <v>0</v>
      </c>
      <c r="AN26" s="201">
        <v>0</v>
      </c>
      <c r="AO26" s="201">
        <v>0</v>
      </c>
      <c r="AP26" s="203">
        <f t="shared" si="12"/>
        <v>0</v>
      </c>
      <c r="AQ26" s="201">
        <v>0</v>
      </c>
      <c r="AR26" s="201">
        <v>0</v>
      </c>
      <c r="AS26" s="201">
        <v>0</v>
      </c>
      <c r="AT26" s="203">
        <f t="shared" si="13"/>
        <v>0</v>
      </c>
      <c r="AU26" s="201">
        <v>0</v>
      </c>
      <c r="AV26" s="201">
        <v>0</v>
      </c>
      <c r="AW26" s="203">
        <f t="shared" si="14"/>
        <v>0</v>
      </c>
      <c r="AX26" s="201">
        <v>0</v>
      </c>
      <c r="AY26" s="201">
        <v>0</v>
      </c>
      <c r="AZ26" s="201">
        <v>0</v>
      </c>
      <c r="BA26" s="201">
        <v>0</v>
      </c>
      <c r="BB26" s="201">
        <v>0</v>
      </c>
      <c r="BC26" s="203"/>
      <c r="BD26" s="203"/>
      <c r="BE26" s="203"/>
      <c r="BF26" s="203"/>
      <c r="BG26" s="203"/>
      <c r="BH26" s="203"/>
      <c r="BI26" s="203">
        <f t="shared" si="15"/>
        <v>0</v>
      </c>
      <c r="BJ26" s="203">
        <f t="shared" si="16"/>
        <v>0</v>
      </c>
      <c r="BK26" s="201">
        <v>0</v>
      </c>
      <c r="BL26" s="201">
        <v>0</v>
      </c>
      <c r="BM26" s="201">
        <v>0</v>
      </c>
      <c r="BN26" s="201">
        <v>0</v>
      </c>
      <c r="BO26" s="201">
        <f t="shared" si="17"/>
        <v>0</v>
      </c>
      <c r="BP26" s="201">
        <v>0</v>
      </c>
      <c r="BQ26" s="201">
        <v>0</v>
      </c>
      <c r="BR26" s="201">
        <v>0</v>
      </c>
      <c r="BS26" s="201">
        <v>0</v>
      </c>
      <c r="BT26" s="201">
        <v>0</v>
      </c>
      <c r="BU26" s="201">
        <v>0</v>
      </c>
      <c r="BV26" s="201">
        <v>0</v>
      </c>
      <c r="BW26" s="201">
        <v>0</v>
      </c>
      <c r="BX26" s="201">
        <v>0</v>
      </c>
      <c r="BY26" s="201">
        <v>0</v>
      </c>
      <c r="BZ26" s="201">
        <f t="shared" si="18"/>
        <v>0</v>
      </c>
      <c r="CA26" s="201">
        <v>0</v>
      </c>
      <c r="CB26" s="201">
        <v>0</v>
      </c>
      <c r="CC26" s="201">
        <v>0</v>
      </c>
      <c r="CD26" s="201">
        <v>0</v>
      </c>
      <c r="CE26" s="201">
        <v>0</v>
      </c>
      <c r="CF26" s="201">
        <v>0</v>
      </c>
      <c r="CG26" s="201">
        <v>0</v>
      </c>
      <c r="CH26" s="201">
        <f t="shared" si="19"/>
        <v>0</v>
      </c>
      <c r="CI26" s="201">
        <v>0</v>
      </c>
      <c r="CJ26" s="201">
        <v>0</v>
      </c>
      <c r="CK26" s="201">
        <v>0</v>
      </c>
      <c r="CL26" s="201">
        <v>0</v>
      </c>
      <c r="CM26" s="201">
        <v>0</v>
      </c>
      <c r="CN26" s="201">
        <v>0</v>
      </c>
      <c r="CO26" s="201">
        <f t="shared" si="20"/>
        <v>0</v>
      </c>
      <c r="CP26" s="201">
        <v>0</v>
      </c>
      <c r="CQ26" s="201">
        <v>0</v>
      </c>
      <c r="CR26" s="201">
        <v>0</v>
      </c>
      <c r="CS26" s="201">
        <f t="shared" si="21"/>
        <v>0</v>
      </c>
      <c r="CT26" s="201">
        <v>0</v>
      </c>
      <c r="CU26" s="201">
        <v>0</v>
      </c>
      <c r="CV26" s="201">
        <f t="shared" si="22"/>
        <v>0</v>
      </c>
      <c r="CW26" s="201">
        <v>0</v>
      </c>
      <c r="CX26" s="201">
        <v>0</v>
      </c>
      <c r="CY26" s="201">
        <v>0</v>
      </c>
      <c r="CZ26" s="201">
        <f t="shared" si="23"/>
        <v>0</v>
      </c>
      <c r="DA26" s="201">
        <v>0</v>
      </c>
      <c r="DB26" s="201">
        <v>0</v>
      </c>
      <c r="DC26" s="201">
        <f t="shared" si="24"/>
        <v>0</v>
      </c>
      <c r="DD26" s="201">
        <v>0</v>
      </c>
      <c r="DE26" s="201">
        <v>0</v>
      </c>
      <c r="DF26" s="201">
        <v>0</v>
      </c>
      <c r="DG26" s="201">
        <v>0</v>
      </c>
      <c r="DH26" s="201">
        <v>0</v>
      </c>
      <c r="DI26" s="201">
        <v>0</v>
      </c>
      <c r="DJ26" s="201">
        <v>0</v>
      </c>
      <c r="DK26" s="201">
        <v>0</v>
      </c>
      <c r="DL26" s="201">
        <v>0</v>
      </c>
      <c r="DM26" s="201">
        <v>0</v>
      </c>
      <c r="DN26" s="201">
        <v>0</v>
      </c>
    </row>
    <row r="27" spans="1:118" s="183" customFormat="1" ht="18" customHeight="1">
      <c r="A27" s="202" t="s">
        <v>639</v>
      </c>
      <c r="B27" s="201">
        <f t="shared" si="4"/>
        <v>3231.4</v>
      </c>
      <c r="C27" s="203">
        <f t="shared" si="5"/>
        <v>1895.4</v>
      </c>
      <c r="D27" s="204">
        <f t="shared" si="25"/>
        <v>162.12</v>
      </c>
      <c r="E27" s="201">
        <v>113.37</v>
      </c>
      <c r="F27" s="201">
        <v>31.54</v>
      </c>
      <c r="G27" s="201">
        <v>12.09</v>
      </c>
      <c r="H27" s="201">
        <v>5.12</v>
      </c>
      <c r="I27" s="203">
        <f t="shared" si="7"/>
        <v>24.62</v>
      </c>
      <c r="J27" s="201">
        <v>21.12</v>
      </c>
      <c r="K27" s="201">
        <v>0</v>
      </c>
      <c r="L27" s="201">
        <v>0</v>
      </c>
      <c r="M27" s="201">
        <v>0</v>
      </c>
      <c r="N27" s="201">
        <v>2</v>
      </c>
      <c r="O27" s="201">
        <v>0</v>
      </c>
      <c r="P27" s="201">
        <v>0</v>
      </c>
      <c r="Q27" s="201">
        <v>0</v>
      </c>
      <c r="R27" s="201">
        <v>0</v>
      </c>
      <c r="S27" s="201">
        <v>1.5</v>
      </c>
      <c r="T27" s="203">
        <f t="shared" si="8"/>
        <v>0</v>
      </c>
      <c r="U27" s="201">
        <v>0</v>
      </c>
      <c r="V27" s="201">
        <v>0</v>
      </c>
      <c r="W27" s="201">
        <v>0</v>
      </c>
      <c r="X27" s="201">
        <v>0</v>
      </c>
      <c r="Y27" s="201">
        <v>0</v>
      </c>
      <c r="Z27" s="201">
        <v>0</v>
      </c>
      <c r="AA27" s="201">
        <v>0</v>
      </c>
      <c r="AB27" s="203">
        <f t="shared" si="9"/>
        <v>0</v>
      </c>
      <c r="AC27" s="201">
        <v>0</v>
      </c>
      <c r="AD27" s="201">
        <v>0</v>
      </c>
      <c r="AE27" s="201">
        <v>0</v>
      </c>
      <c r="AF27" s="201">
        <v>0</v>
      </c>
      <c r="AG27" s="201">
        <v>0</v>
      </c>
      <c r="AH27" s="201">
        <v>0</v>
      </c>
      <c r="AI27" s="203">
        <f t="shared" si="10"/>
        <v>1708.66</v>
      </c>
      <c r="AJ27" s="201">
        <v>1631.31</v>
      </c>
      <c r="AK27" s="201">
        <v>74.68</v>
      </c>
      <c r="AL27" s="201">
        <v>2.67</v>
      </c>
      <c r="AM27" s="203">
        <f t="shared" si="11"/>
        <v>0</v>
      </c>
      <c r="AN27" s="201">
        <v>0</v>
      </c>
      <c r="AO27" s="201">
        <v>0</v>
      </c>
      <c r="AP27" s="203">
        <f t="shared" si="12"/>
        <v>0</v>
      </c>
      <c r="AQ27" s="201">
        <v>0</v>
      </c>
      <c r="AR27" s="201">
        <v>0</v>
      </c>
      <c r="AS27" s="201">
        <v>0</v>
      </c>
      <c r="AT27" s="203">
        <f t="shared" si="13"/>
        <v>0</v>
      </c>
      <c r="AU27" s="201">
        <v>0</v>
      </c>
      <c r="AV27" s="201">
        <v>0</v>
      </c>
      <c r="AW27" s="203">
        <f t="shared" si="14"/>
        <v>0</v>
      </c>
      <c r="AX27" s="201">
        <v>0</v>
      </c>
      <c r="AY27" s="201">
        <v>0</v>
      </c>
      <c r="AZ27" s="201">
        <v>0</v>
      </c>
      <c r="BA27" s="201">
        <v>0</v>
      </c>
      <c r="BB27" s="201">
        <v>0</v>
      </c>
      <c r="BC27" s="203"/>
      <c r="BD27" s="203"/>
      <c r="BE27" s="203"/>
      <c r="BF27" s="203"/>
      <c r="BG27" s="203"/>
      <c r="BH27" s="203"/>
      <c r="BI27" s="203">
        <f t="shared" si="15"/>
        <v>1336</v>
      </c>
      <c r="BJ27" s="203">
        <f t="shared" si="16"/>
        <v>0</v>
      </c>
      <c r="BK27" s="201">
        <v>0</v>
      </c>
      <c r="BL27" s="201">
        <v>0</v>
      </c>
      <c r="BM27" s="201">
        <v>0</v>
      </c>
      <c r="BN27" s="201">
        <v>0</v>
      </c>
      <c r="BO27" s="201">
        <f t="shared" si="17"/>
        <v>0</v>
      </c>
      <c r="BP27" s="201">
        <v>0</v>
      </c>
      <c r="BQ27" s="201">
        <v>0</v>
      </c>
      <c r="BR27" s="201">
        <v>0</v>
      </c>
      <c r="BS27" s="201">
        <v>0</v>
      </c>
      <c r="BT27" s="201">
        <v>0</v>
      </c>
      <c r="BU27" s="201">
        <v>0</v>
      </c>
      <c r="BV27" s="201">
        <v>0</v>
      </c>
      <c r="BW27" s="201">
        <v>0</v>
      </c>
      <c r="BX27" s="201">
        <v>0</v>
      </c>
      <c r="BY27" s="201">
        <v>0</v>
      </c>
      <c r="BZ27" s="201">
        <f t="shared" si="18"/>
        <v>1226</v>
      </c>
      <c r="CA27" s="201">
        <v>0</v>
      </c>
      <c r="CB27" s="201">
        <v>726</v>
      </c>
      <c r="CC27" s="201">
        <v>0</v>
      </c>
      <c r="CD27" s="201">
        <v>0</v>
      </c>
      <c r="CE27" s="201">
        <v>0</v>
      </c>
      <c r="CF27" s="201">
        <v>0</v>
      </c>
      <c r="CG27" s="201">
        <v>500</v>
      </c>
      <c r="CH27" s="201">
        <f t="shared" si="19"/>
        <v>0</v>
      </c>
      <c r="CI27" s="201">
        <v>0</v>
      </c>
      <c r="CJ27" s="201">
        <v>0</v>
      </c>
      <c r="CK27" s="201">
        <v>0</v>
      </c>
      <c r="CL27" s="201">
        <v>0</v>
      </c>
      <c r="CM27" s="201">
        <v>0</v>
      </c>
      <c r="CN27" s="201">
        <v>0</v>
      </c>
      <c r="CO27" s="201">
        <f t="shared" si="20"/>
        <v>110</v>
      </c>
      <c r="CP27" s="201">
        <v>0</v>
      </c>
      <c r="CQ27" s="201">
        <v>110</v>
      </c>
      <c r="CR27" s="201">
        <v>0</v>
      </c>
      <c r="CS27" s="201">
        <f t="shared" si="21"/>
        <v>0</v>
      </c>
      <c r="CT27" s="201">
        <v>0</v>
      </c>
      <c r="CU27" s="201">
        <v>0</v>
      </c>
      <c r="CV27" s="201">
        <f t="shared" si="22"/>
        <v>0</v>
      </c>
      <c r="CW27" s="201">
        <v>0</v>
      </c>
      <c r="CX27" s="201">
        <v>0</v>
      </c>
      <c r="CY27" s="201">
        <v>0</v>
      </c>
      <c r="CZ27" s="201">
        <f t="shared" si="23"/>
        <v>0</v>
      </c>
      <c r="DA27" s="201">
        <v>0</v>
      </c>
      <c r="DB27" s="201">
        <v>0</v>
      </c>
      <c r="DC27" s="201">
        <f t="shared" si="24"/>
        <v>0</v>
      </c>
      <c r="DD27" s="201">
        <v>0</v>
      </c>
      <c r="DE27" s="201">
        <v>0</v>
      </c>
      <c r="DF27" s="201">
        <v>0</v>
      </c>
      <c r="DG27" s="201">
        <v>0</v>
      </c>
      <c r="DH27" s="201">
        <v>0</v>
      </c>
      <c r="DI27" s="201">
        <v>0</v>
      </c>
      <c r="DJ27" s="201">
        <v>0</v>
      </c>
      <c r="DK27" s="201">
        <v>0</v>
      </c>
      <c r="DL27" s="201">
        <v>0</v>
      </c>
      <c r="DM27" s="201">
        <v>0</v>
      </c>
      <c r="DN27" s="201">
        <v>0</v>
      </c>
    </row>
    <row r="28" spans="1:118" s="183" customFormat="1" ht="18" customHeight="1">
      <c r="A28" s="202" t="s">
        <v>653</v>
      </c>
      <c r="B28" s="201">
        <f t="shared" si="4"/>
        <v>6000</v>
      </c>
      <c r="C28" s="203">
        <f t="shared" si="5"/>
        <v>0</v>
      </c>
      <c r="D28" s="204">
        <f t="shared" si="25"/>
        <v>0</v>
      </c>
      <c r="E28" s="205">
        <v>0</v>
      </c>
      <c r="F28" s="205">
        <v>0</v>
      </c>
      <c r="G28" s="205">
        <v>0</v>
      </c>
      <c r="H28" s="205">
        <v>0</v>
      </c>
      <c r="I28" s="203">
        <f t="shared" si="7"/>
        <v>0</v>
      </c>
      <c r="J28" s="205">
        <v>0</v>
      </c>
      <c r="K28" s="205">
        <v>0</v>
      </c>
      <c r="L28" s="205">
        <v>0</v>
      </c>
      <c r="M28" s="205">
        <v>0</v>
      </c>
      <c r="N28" s="205">
        <v>0</v>
      </c>
      <c r="O28" s="205">
        <v>0</v>
      </c>
      <c r="P28" s="205">
        <v>0</v>
      </c>
      <c r="Q28" s="205">
        <v>0</v>
      </c>
      <c r="R28" s="205">
        <v>0</v>
      </c>
      <c r="S28" s="205">
        <v>0</v>
      </c>
      <c r="T28" s="203">
        <f t="shared" si="8"/>
        <v>0</v>
      </c>
      <c r="U28" s="205">
        <v>0</v>
      </c>
      <c r="V28" s="205">
        <v>0</v>
      </c>
      <c r="W28" s="205">
        <v>0</v>
      </c>
      <c r="X28" s="205">
        <v>0</v>
      </c>
      <c r="Y28" s="205">
        <v>0</v>
      </c>
      <c r="Z28" s="205">
        <v>0</v>
      </c>
      <c r="AA28" s="205">
        <v>0</v>
      </c>
      <c r="AB28" s="203">
        <f t="shared" si="9"/>
        <v>0</v>
      </c>
      <c r="AC28" s="205">
        <v>0</v>
      </c>
      <c r="AD28" s="205">
        <v>0</v>
      </c>
      <c r="AE28" s="205">
        <v>0</v>
      </c>
      <c r="AF28" s="205">
        <v>0</v>
      </c>
      <c r="AG28" s="205">
        <v>0</v>
      </c>
      <c r="AH28" s="205">
        <v>0</v>
      </c>
      <c r="AI28" s="203">
        <f t="shared" si="10"/>
        <v>0</v>
      </c>
      <c r="AJ28" s="205">
        <v>0</v>
      </c>
      <c r="AK28" s="205">
        <v>0</v>
      </c>
      <c r="AL28" s="205">
        <v>0</v>
      </c>
      <c r="AM28" s="203">
        <f t="shared" si="11"/>
        <v>0</v>
      </c>
      <c r="AN28" s="205">
        <v>0</v>
      </c>
      <c r="AO28" s="205">
        <v>0</v>
      </c>
      <c r="AP28" s="203">
        <f t="shared" si="12"/>
        <v>0</v>
      </c>
      <c r="AQ28" s="205">
        <v>0</v>
      </c>
      <c r="AR28" s="205">
        <v>0</v>
      </c>
      <c r="AS28" s="205">
        <v>0</v>
      </c>
      <c r="AT28" s="203">
        <f t="shared" si="13"/>
        <v>0</v>
      </c>
      <c r="AU28" s="205">
        <v>0</v>
      </c>
      <c r="AV28" s="205">
        <v>0</v>
      </c>
      <c r="AW28" s="203">
        <f t="shared" si="14"/>
        <v>0</v>
      </c>
      <c r="AX28" s="205">
        <v>0</v>
      </c>
      <c r="AY28" s="205">
        <v>0</v>
      </c>
      <c r="AZ28" s="205">
        <v>0</v>
      </c>
      <c r="BA28" s="205">
        <v>0</v>
      </c>
      <c r="BB28" s="205">
        <v>0</v>
      </c>
      <c r="BC28" s="203"/>
      <c r="BD28" s="203"/>
      <c r="BE28" s="203"/>
      <c r="BF28" s="203"/>
      <c r="BG28" s="203"/>
      <c r="BH28" s="203"/>
      <c r="BI28" s="203">
        <f t="shared" si="15"/>
        <v>6000</v>
      </c>
      <c r="BJ28" s="203">
        <f t="shared" si="16"/>
        <v>0</v>
      </c>
      <c r="BK28" s="205">
        <v>0</v>
      </c>
      <c r="BL28" s="205">
        <v>0</v>
      </c>
      <c r="BM28" s="205">
        <v>0</v>
      </c>
      <c r="BN28" s="205">
        <v>0</v>
      </c>
      <c r="BO28" s="201">
        <f t="shared" si="17"/>
        <v>0</v>
      </c>
      <c r="BP28" s="205">
        <v>0</v>
      </c>
      <c r="BQ28" s="205">
        <v>0</v>
      </c>
      <c r="BR28" s="205">
        <v>0</v>
      </c>
      <c r="BS28" s="205">
        <v>0</v>
      </c>
      <c r="BT28" s="205">
        <v>0</v>
      </c>
      <c r="BU28" s="205">
        <v>0</v>
      </c>
      <c r="BV28" s="205">
        <v>0</v>
      </c>
      <c r="BW28" s="205">
        <v>0</v>
      </c>
      <c r="BX28" s="205">
        <v>0</v>
      </c>
      <c r="BY28" s="205">
        <v>0</v>
      </c>
      <c r="BZ28" s="201">
        <f t="shared" si="18"/>
        <v>0</v>
      </c>
      <c r="CA28" s="205">
        <v>0</v>
      </c>
      <c r="CB28" s="205">
        <v>0</v>
      </c>
      <c r="CC28" s="205">
        <v>0</v>
      </c>
      <c r="CD28" s="205">
        <v>0</v>
      </c>
      <c r="CE28" s="205">
        <v>0</v>
      </c>
      <c r="CF28" s="205">
        <v>0</v>
      </c>
      <c r="CG28" s="205">
        <v>0</v>
      </c>
      <c r="CH28" s="201">
        <f t="shared" si="19"/>
        <v>0</v>
      </c>
      <c r="CI28" s="205">
        <v>0</v>
      </c>
      <c r="CJ28" s="205">
        <v>0</v>
      </c>
      <c r="CK28" s="205">
        <v>0</v>
      </c>
      <c r="CL28" s="205">
        <v>0</v>
      </c>
      <c r="CM28" s="205">
        <v>0</v>
      </c>
      <c r="CN28" s="205">
        <v>0</v>
      </c>
      <c r="CO28" s="201">
        <f t="shared" si="20"/>
        <v>0</v>
      </c>
      <c r="CP28" s="205">
        <v>0</v>
      </c>
      <c r="CQ28" s="205">
        <v>0</v>
      </c>
      <c r="CR28" s="205">
        <v>0</v>
      </c>
      <c r="CS28" s="201">
        <f t="shared" si="21"/>
        <v>0</v>
      </c>
      <c r="CT28" s="205">
        <v>0</v>
      </c>
      <c r="CU28" s="205">
        <v>0</v>
      </c>
      <c r="CV28" s="201">
        <f t="shared" si="22"/>
        <v>0</v>
      </c>
      <c r="CW28" s="205">
        <v>0</v>
      </c>
      <c r="CX28" s="205">
        <v>0</v>
      </c>
      <c r="CY28" s="205">
        <v>0</v>
      </c>
      <c r="CZ28" s="201">
        <f t="shared" si="23"/>
        <v>0</v>
      </c>
      <c r="DA28" s="205">
        <v>0</v>
      </c>
      <c r="DB28" s="205">
        <v>0</v>
      </c>
      <c r="DC28" s="201">
        <f t="shared" si="24"/>
        <v>0</v>
      </c>
      <c r="DD28" s="205">
        <v>0</v>
      </c>
      <c r="DE28" s="205">
        <v>0</v>
      </c>
      <c r="DF28" s="205">
        <v>0</v>
      </c>
      <c r="DG28" s="205">
        <v>0</v>
      </c>
      <c r="DH28" s="205">
        <v>0</v>
      </c>
      <c r="DI28" s="251">
        <v>0</v>
      </c>
      <c r="DJ28" s="251">
        <v>0</v>
      </c>
      <c r="DK28" s="251">
        <v>0</v>
      </c>
      <c r="DL28" s="251">
        <v>6000</v>
      </c>
      <c r="DM28" s="251">
        <v>0</v>
      </c>
      <c r="DN28" s="251">
        <v>0</v>
      </c>
    </row>
    <row r="29" spans="1:118" s="184" customFormat="1" ht="18" customHeight="1">
      <c r="A29" s="202" t="s">
        <v>727</v>
      </c>
      <c r="B29" s="201">
        <f t="shared" si="4"/>
        <v>1275</v>
      </c>
      <c r="C29" s="203">
        <f t="shared" si="5"/>
        <v>0</v>
      </c>
      <c r="D29" s="204">
        <f t="shared" si="25"/>
        <v>0</v>
      </c>
      <c r="E29" s="205">
        <v>0</v>
      </c>
      <c r="F29" s="205">
        <v>0</v>
      </c>
      <c r="G29" s="205">
        <v>0</v>
      </c>
      <c r="H29" s="205">
        <v>0</v>
      </c>
      <c r="I29" s="203">
        <f t="shared" si="7"/>
        <v>0</v>
      </c>
      <c r="J29" s="205">
        <v>0</v>
      </c>
      <c r="K29" s="205">
        <v>0</v>
      </c>
      <c r="L29" s="205">
        <v>0</v>
      </c>
      <c r="M29" s="205">
        <v>0</v>
      </c>
      <c r="N29" s="205">
        <v>0</v>
      </c>
      <c r="O29" s="205">
        <v>0</v>
      </c>
      <c r="P29" s="205">
        <v>0</v>
      </c>
      <c r="Q29" s="205">
        <v>0</v>
      </c>
      <c r="R29" s="205">
        <v>0</v>
      </c>
      <c r="S29" s="205">
        <v>0</v>
      </c>
      <c r="T29" s="203">
        <f t="shared" si="8"/>
        <v>0</v>
      </c>
      <c r="U29" s="205">
        <v>0</v>
      </c>
      <c r="V29" s="205">
        <v>0</v>
      </c>
      <c r="W29" s="205">
        <v>0</v>
      </c>
      <c r="X29" s="205">
        <v>0</v>
      </c>
      <c r="Y29" s="205">
        <v>0</v>
      </c>
      <c r="Z29" s="205">
        <v>0</v>
      </c>
      <c r="AA29" s="205">
        <v>0</v>
      </c>
      <c r="AB29" s="203">
        <f t="shared" si="9"/>
        <v>0</v>
      </c>
      <c r="AC29" s="205">
        <v>0</v>
      </c>
      <c r="AD29" s="205">
        <v>0</v>
      </c>
      <c r="AE29" s="205">
        <v>0</v>
      </c>
      <c r="AF29" s="205">
        <v>0</v>
      </c>
      <c r="AG29" s="205">
        <v>0</v>
      </c>
      <c r="AH29" s="205">
        <v>0</v>
      </c>
      <c r="AI29" s="203">
        <f t="shared" si="10"/>
        <v>0</v>
      </c>
      <c r="AJ29" s="205">
        <v>0</v>
      </c>
      <c r="AK29" s="205">
        <v>0</v>
      </c>
      <c r="AL29" s="205">
        <v>0</v>
      </c>
      <c r="AM29" s="203">
        <f t="shared" si="11"/>
        <v>0</v>
      </c>
      <c r="AN29" s="205">
        <v>0</v>
      </c>
      <c r="AO29" s="205">
        <v>0</v>
      </c>
      <c r="AP29" s="203">
        <f t="shared" si="12"/>
        <v>0</v>
      </c>
      <c r="AQ29" s="205">
        <v>0</v>
      </c>
      <c r="AR29" s="205">
        <v>0</v>
      </c>
      <c r="AS29" s="205">
        <v>0</v>
      </c>
      <c r="AT29" s="203">
        <f t="shared" si="13"/>
        <v>0</v>
      </c>
      <c r="AU29" s="205">
        <v>0</v>
      </c>
      <c r="AV29" s="205">
        <v>0</v>
      </c>
      <c r="AW29" s="203">
        <f t="shared" si="14"/>
        <v>0</v>
      </c>
      <c r="AX29" s="205">
        <v>0</v>
      </c>
      <c r="AY29" s="205">
        <v>0</v>
      </c>
      <c r="AZ29" s="205">
        <v>0</v>
      </c>
      <c r="BA29" s="205">
        <v>0</v>
      </c>
      <c r="BB29" s="205">
        <v>0</v>
      </c>
      <c r="BC29" s="203"/>
      <c r="BD29" s="203"/>
      <c r="BE29" s="203"/>
      <c r="BF29" s="203"/>
      <c r="BG29" s="203"/>
      <c r="BH29" s="203"/>
      <c r="BI29" s="203">
        <f t="shared" si="15"/>
        <v>1275</v>
      </c>
      <c r="BJ29" s="203">
        <f t="shared" si="16"/>
        <v>0</v>
      </c>
      <c r="BK29" s="205">
        <v>0</v>
      </c>
      <c r="BL29" s="205">
        <v>0</v>
      </c>
      <c r="BM29" s="205">
        <v>0</v>
      </c>
      <c r="BN29" s="205">
        <v>0</v>
      </c>
      <c r="BO29" s="201">
        <f t="shared" si="17"/>
        <v>0</v>
      </c>
      <c r="BP29" s="205">
        <v>0</v>
      </c>
      <c r="BQ29" s="205">
        <v>0</v>
      </c>
      <c r="BR29" s="205">
        <v>0</v>
      </c>
      <c r="BS29" s="205">
        <v>0</v>
      </c>
      <c r="BT29" s="205">
        <v>0</v>
      </c>
      <c r="BU29" s="205">
        <v>0</v>
      </c>
      <c r="BV29" s="205">
        <v>0</v>
      </c>
      <c r="BW29" s="205">
        <v>0</v>
      </c>
      <c r="BX29" s="205">
        <v>0</v>
      </c>
      <c r="BY29" s="205">
        <v>0</v>
      </c>
      <c r="BZ29" s="201">
        <f t="shared" si="18"/>
        <v>0</v>
      </c>
      <c r="CA29" s="205">
        <v>0</v>
      </c>
      <c r="CB29" s="205">
        <v>0</v>
      </c>
      <c r="CC29" s="205">
        <v>0</v>
      </c>
      <c r="CD29" s="205">
        <v>0</v>
      </c>
      <c r="CE29" s="205">
        <v>0</v>
      </c>
      <c r="CF29" s="205">
        <v>0</v>
      </c>
      <c r="CG29" s="205">
        <v>0</v>
      </c>
      <c r="CH29" s="201">
        <f t="shared" si="19"/>
        <v>0</v>
      </c>
      <c r="CI29" s="205">
        <v>0</v>
      </c>
      <c r="CJ29" s="205">
        <v>0</v>
      </c>
      <c r="CK29" s="205">
        <v>0</v>
      </c>
      <c r="CL29" s="205">
        <v>0</v>
      </c>
      <c r="CM29" s="205">
        <v>0</v>
      </c>
      <c r="CN29" s="205">
        <v>0</v>
      </c>
      <c r="CO29" s="201">
        <f t="shared" si="20"/>
        <v>0</v>
      </c>
      <c r="CP29" s="205">
        <v>0</v>
      </c>
      <c r="CQ29" s="205">
        <v>0</v>
      </c>
      <c r="CR29" s="205">
        <v>0</v>
      </c>
      <c r="CS29" s="201">
        <f t="shared" si="21"/>
        <v>0</v>
      </c>
      <c r="CT29" s="205">
        <v>0</v>
      </c>
      <c r="CU29" s="205">
        <v>0</v>
      </c>
      <c r="CV29" s="201">
        <f t="shared" si="22"/>
        <v>0</v>
      </c>
      <c r="CW29" s="205">
        <v>0</v>
      </c>
      <c r="CX29" s="205">
        <v>0</v>
      </c>
      <c r="CY29" s="205">
        <v>0</v>
      </c>
      <c r="CZ29" s="201">
        <f t="shared" si="23"/>
        <v>0</v>
      </c>
      <c r="DA29" s="205">
        <v>0</v>
      </c>
      <c r="DB29" s="205">
        <v>0</v>
      </c>
      <c r="DC29" s="201">
        <f t="shared" si="24"/>
        <v>0</v>
      </c>
      <c r="DD29" s="205">
        <v>0</v>
      </c>
      <c r="DE29" s="205">
        <v>0</v>
      </c>
      <c r="DF29" s="205">
        <v>0</v>
      </c>
      <c r="DG29" s="205">
        <v>0</v>
      </c>
      <c r="DH29" s="205">
        <v>0</v>
      </c>
      <c r="DI29" s="251">
        <v>0</v>
      </c>
      <c r="DJ29" s="251">
        <v>0</v>
      </c>
      <c r="DK29" s="251">
        <v>0</v>
      </c>
      <c r="DL29" s="251">
        <v>0</v>
      </c>
      <c r="DM29" s="251">
        <v>1275</v>
      </c>
      <c r="DN29" s="251">
        <v>0</v>
      </c>
    </row>
    <row r="30" spans="1:118" s="185" customFormat="1" ht="18" customHeight="1">
      <c r="A30" s="202" t="s">
        <v>658</v>
      </c>
      <c r="B30" s="201">
        <f t="shared" si="4"/>
        <v>1169</v>
      </c>
      <c r="C30" s="203">
        <f t="shared" si="5"/>
        <v>0</v>
      </c>
      <c r="D30" s="204">
        <f t="shared" si="25"/>
        <v>0</v>
      </c>
      <c r="E30" s="205">
        <v>0</v>
      </c>
      <c r="F30" s="205">
        <v>0</v>
      </c>
      <c r="G30" s="205">
        <v>0</v>
      </c>
      <c r="H30" s="205">
        <v>0</v>
      </c>
      <c r="I30" s="203">
        <f t="shared" si="7"/>
        <v>0</v>
      </c>
      <c r="J30" s="205">
        <v>0</v>
      </c>
      <c r="K30" s="205">
        <v>0</v>
      </c>
      <c r="L30" s="205">
        <v>0</v>
      </c>
      <c r="M30" s="205">
        <v>0</v>
      </c>
      <c r="N30" s="205">
        <v>0</v>
      </c>
      <c r="O30" s="205">
        <v>0</v>
      </c>
      <c r="P30" s="205">
        <v>0</v>
      </c>
      <c r="Q30" s="205">
        <v>0</v>
      </c>
      <c r="R30" s="205">
        <v>0</v>
      </c>
      <c r="S30" s="205">
        <v>0</v>
      </c>
      <c r="T30" s="203">
        <f t="shared" si="8"/>
        <v>0</v>
      </c>
      <c r="U30" s="205">
        <v>0</v>
      </c>
      <c r="V30" s="205">
        <v>0</v>
      </c>
      <c r="W30" s="205">
        <v>0</v>
      </c>
      <c r="X30" s="205">
        <v>0</v>
      </c>
      <c r="Y30" s="205">
        <v>0</v>
      </c>
      <c r="Z30" s="205">
        <v>0</v>
      </c>
      <c r="AA30" s="205">
        <v>0</v>
      </c>
      <c r="AB30" s="203">
        <f t="shared" si="9"/>
        <v>0</v>
      </c>
      <c r="AC30" s="205">
        <v>0</v>
      </c>
      <c r="AD30" s="205">
        <v>0</v>
      </c>
      <c r="AE30" s="205">
        <v>0</v>
      </c>
      <c r="AF30" s="205">
        <v>0</v>
      </c>
      <c r="AG30" s="205">
        <v>0</v>
      </c>
      <c r="AH30" s="205">
        <v>0</v>
      </c>
      <c r="AI30" s="203">
        <f t="shared" si="10"/>
        <v>0</v>
      </c>
      <c r="AJ30" s="205">
        <v>0</v>
      </c>
      <c r="AK30" s="205">
        <v>0</v>
      </c>
      <c r="AL30" s="205">
        <v>0</v>
      </c>
      <c r="AM30" s="203">
        <f t="shared" si="11"/>
        <v>0</v>
      </c>
      <c r="AN30" s="205">
        <v>0</v>
      </c>
      <c r="AO30" s="205">
        <v>0</v>
      </c>
      <c r="AP30" s="203">
        <f t="shared" si="12"/>
        <v>0</v>
      </c>
      <c r="AQ30" s="205">
        <v>0</v>
      </c>
      <c r="AR30" s="205">
        <v>0</v>
      </c>
      <c r="AS30" s="205">
        <v>0</v>
      </c>
      <c r="AT30" s="203">
        <f t="shared" si="13"/>
        <v>0</v>
      </c>
      <c r="AU30" s="205">
        <v>0</v>
      </c>
      <c r="AV30" s="205">
        <v>0</v>
      </c>
      <c r="AW30" s="203">
        <f t="shared" si="14"/>
        <v>0</v>
      </c>
      <c r="AX30" s="205">
        <v>0</v>
      </c>
      <c r="AY30" s="205">
        <v>0</v>
      </c>
      <c r="AZ30" s="205">
        <v>0</v>
      </c>
      <c r="BA30" s="205">
        <v>0</v>
      </c>
      <c r="BB30" s="205">
        <v>0</v>
      </c>
      <c r="BC30" s="203"/>
      <c r="BD30" s="203"/>
      <c r="BE30" s="203"/>
      <c r="BF30" s="203"/>
      <c r="BG30" s="203"/>
      <c r="BH30" s="203"/>
      <c r="BI30" s="203">
        <f t="shared" si="15"/>
        <v>1169</v>
      </c>
      <c r="BJ30" s="203">
        <f t="shared" si="16"/>
        <v>0</v>
      </c>
      <c r="BK30" s="205">
        <v>0</v>
      </c>
      <c r="BL30" s="205">
        <v>0</v>
      </c>
      <c r="BM30" s="205">
        <v>0</v>
      </c>
      <c r="BN30" s="205">
        <v>0</v>
      </c>
      <c r="BO30" s="201">
        <f t="shared" si="17"/>
        <v>0</v>
      </c>
      <c r="BP30" s="205">
        <v>0</v>
      </c>
      <c r="BQ30" s="205">
        <v>0</v>
      </c>
      <c r="BR30" s="205">
        <v>0</v>
      </c>
      <c r="BS30" s="205">
        <v>0</v>
      </c>
      <c r="BT30" s="205">
        <v>0</v>
      </c>
      <c r="BU30" s="205">
        <v>0</v>
      </c>
      <c r="BV30" s="205">
        <v>0</v>
      </c>
      <c r="BW30" s="205">
        <v>0</v>
      </c>
      <c r="BX30" s="205">
        <v>0</v>
      </c>
      <c r="BY30" s="205">
        <v>0</v>
      </c>
      <c r="BZ30" s="201">
        <f t="shared" si="18"/>
        <v>0</v>
      </c>
      <c r="CA30" s="205">
        <v>0</v>
      </c>
      <c r="CB30" s="205">
        <v>0</v>
      </c>
      <c r="CC30" s="205">
        <v>0</v>
      </c>
      <c r="CD30" s="205">
        <v>0</v>
      </c>
      <c r="CE30" s="205">
        <v>0</v>
      </c>
      <c r="CF30" s="205">
        <v>0</v>
      </c>
      <c r="CG30" s="205">
        <v>0</v>
      </c>
      <c r="CH30" s="201">
        <f t="shared" si="19"/>
        <v>0</v>
      </c>
      <c r="CI30" s="205">
        <v>0</v>
      </c>
      <c r="CJ30" s="205">
        <v>0</v>
      </c>
      <c r="CK30" s="205">
        <v>0</v>
      </c>
      <c r="CL30" s="205">
        <v>0</v>
      </c>
      <c r="CM30" s="205">
        <v>0</v>
      </c>
      <c r="CN30" s="205">
        <v>0</v>
      </c>
      <c r="CO30" s="201">
        <f t="shared" si="20"/>
        <v>0</v>
      </c>
      <c r="CP30" s="205">
        <v>0</v>
      </c>
      <c r="CQ30" s="205">
        <v>0</v>
      </c>
      <c r="CR30" s="205">
        <v>0</v>
      </c>
      <c r="CS30" s="201">
        <f t="shared" si="21"/>
        <v>0</v>
      </c>
      <c r="CT30" s="205">
        <v>0</v>
      </c>
      <c r="CU30" s="205">
        <v>0</v>
      </c>
      <c r="CV30" s="201">
        <f t="shared" si="22"/>
        <v>0</v>
      </c>
      <c r="CW30" s="205">
        <v>0</v>
      </c>
      <c r="CX30" s="205">
        <v>0</v>
      </c>
      <c r="CY30" s="205">
        <v>0</v>
      </c>
      <c r="CZ30" s="201">
        <f t="shared" si="23"/>
        <v>0</v>
      </c>
      <c r="DA30" s="205">
        <v>0</v>
      </c>
      <c r="DB30" s="205">
        <v>0</v>
      </c>
      <c r="DC30" s="201">
        <f t="shared" si="24"/>
        <v>0</v>
      </c>
      <c r="DD30" s="205">
        <v>0</v>
      </c>
      <c r="DE30" s="205">
        <v>0</v>
      </c>
      <c r="DF30" s="205">
        <v>0</v>
      </c>
      <c r="DG30" s="205">
        <v>0</v>
      </c>
      <c r="DH30" s="205">
        <v>0</v>
      </c>
      <c r="DI30" s="251">
        <v>0</v>
      </c>
      <c r="DJ30" s="251">
        <v>0</v>
      </c>
      <c r="DK30" s="251">
        <v>1169</v>
      </c>
      <c r="DL30" s="251">
        <v>0</v>
      </c>
      <c r="DM30" s="251">
        <v>0</v>
      </c>
      <c r="DN30" s="251">
        <v>0</v>
      </c>
    </row>
    <row r="31" spans="1:118" s="185" customFormat="1" ht="18" customHeight="1">
      <c r="A31" s="202" t="s">
        <v>661</v>
      </c>
      <c r="B31" s="201">
        <f t="shared" si="4"/>
        <v>6045</v>
      </c>
      <c r="C31" s="203">
        <f t="shared" si="5"/>
        <v>0</v>
      </c>
      <c r="D31" s="204">
        <f t="shared" si="25"/>
        <v>0</v>
      </c>
      <c r="E31" s="205">
        <v>0</v>
      </c>
      <c r="F31" s="205">
        <v>0</v>
      </c>
      <c r="G31" s="205">
        <v>0</v>
      </c>
      <c r="H31" s="205">
        <v>0</v>
      </c>
      <c r="I31" s="203">
        <f t="shared" si="7"/>
        <v>0</v>
      </c>
      <c r="J31" s="205">
        <v>0</v>
      </c>
      <c r="K31" s="205">
        <v>0</v>
      </c>
      <c r="L31" s="205">
        <v>0</v>
      </c>
      <c r="M31" s="205">
        <v>0</v>
      </c>
      <c r="N31" s="205">
        <v>0</v>
      </c>
      <c r="O31" s="205">
        <v>0</v>
      </c>
      <c r="P31" s="205">
        <v>0</v>
      </c>
      <c r="Q31" s="205">
        <v>0</v>
      </c>
      <c r="R31" s="205">
        <v>0</v>
      </c>
      <c r="S31" s="205">
        <v>0</v>
      </c>
      <c r="T31" s="203">
        <f t="shared" si="8"/>
        <v>0</v>
      </c>
      <c r="U31" s="205">
        <v>0</v>
      </c>
      <c r="V31" s="205">
        <v>0</v>
      </c>
      <c r="W31" s="205">
        <v>0</v>
      </c>
      <c r="X31" s="205">
        <v>0</v>
      </c>
      <c r="Y31" s="205">
        <v>0</v>
      </c>
      <c r="Z31" s="205">
        <v>0</v>
      </c>
      <c r="AA31" s="205">
        <v>0</v>
      </c>
      <c r="AB31" s="203">
        <f t="shared" si="9"/>
        <v>0</v>
      </c>
      <c r="AC31" s="205">
        <v>0</v>
      </c>
      <c r="AD31" s="205">
        <v>0</v>
      </c>
      <c r="AE31" s="205">
        <v>0</v>
      </c>
      <c r="AF31" s="205">
        <v>0</v>
      </c>
      <c r="AG31" s="205">
        <v>0</v>
      </c>
      <c r="AH31" s="205">
        <v>0</v>
      </c>
      <c r="AI31" s="203">
        <f t="shared" si="10"/>
        <v>0</v>
      </c>
      <c r="AJ31" s="205">
        <v>0</v>
      </c>
      <c r="AK31" s="205">
        <v>0</v>
      </c>
      <c r="AL31" s="205">
        <v>0</v>
      </c>
      <c r="AM31" s="203">
        <f t="shared" si="11"/>
        <v>0</v>
      </c>
      <c r="AN31" s="205">
        <v>0</v>
      </c>
      <c r="AO31" s="205">
        <v>0</v>
      </c>
      <c r="AP31" s="203">
        <f t="shared" si="12"/>
        <v>0</v>
      </c>
      <c r="AQ31" s="205">
        <v>0</v>
      </c>
      <c r="AR31" s="205">
        <v>0</v>
      </c>
      <c r="AS31" s="205">
        <v>0</v>
      </c>
      <c r="AT31" s="203">
        <f t="shared" si="13"/>
        <v>0</v>
      </c>
      <c r="AU31" s="205">
        <v>0</v>
      </c>
      <c r="AV31" s="205">
        <v>0</v>
      </c>
      <c r="AW31" s="203">
        <f t="shared" si="14"/>
        <v>0</v>
      </c>
      <c r="AX31" s="205">
        <v>0</v>
      </c>
      <c r="AY31" s="205">
        <v>0</v>
      </c>
      <c r="AZ31" s="205">
        <v>0</v>
      </c>
      <c r="BA31" s="205">
        <v>0</v>
      </c>
      <c r="BB31" s="205">
        <v>0</v>
      </c>
      <c r="BC31" s="203"/>
      <c r="BD31" s="203"/>
      <c r="BE31" s="203"/>
      <c r="BF31" s="203"/>
      <c r="BG31" s="203"/>
      <c r="BH31" s="203"/>
      <c r="BI31" s="203">
        <f t="shared" si="15"/>
        <v>6045</v>
      </c>
      <c r="BJ31" s="203">
        <f t="shared" si="16"/>
        <v>0</v>
      </c>
      <c r="BK31" s="205">
        <v>0</v>
      </c>
      <c r="BL31" s="205">
        <v>0</v>
      </c>
      <c r="BM31" s="205">
        <v>0</v>
      </c>
      <c r="BN31" s="205">
        <v>0</v>
      </c>
      <c r="BO31" s="201">
        <f t="shared" si="17"/>
        <v>0</v>
      </c>
      <c r="BP31" s="205">
        <v>0</v>
      </c>
      <c r="BQ31" s="205">
        <v>0</v>
      </c>
      <c r="BR31" s="205">
        <v>0</v>
      </c>
      <c r="BS31" s="205">
        <v>0</v>
      </c>
      <c r="BT31" s="205">
        <v>0</v>
      </c>
      <c r="BU31" s="205">
        <v>0</v>
      </c>
      <c r="BV31" s="205">
        <v>0</v>
      </c>
      <c r="BW31" s="205">
        <v>0</v>
      </c>
      <c r="BX31" s="205">
        <v>0</v>
      </c>
      <c r="BY31" s="205">
        <v>0</v>
      </c>
      <c r="BZ31" s="201">
        <f t="shared" si="18"/>
        <v>0</v>
      </c>
      <c r="CA31" s="205">
        <v>0</v>
      </c>
      <c r="CB31" s="205">
        <v>0</v>
      </c>
      <c r="CC31" s="205">
        <v>0</v>
      </c>
      <c r="CD31" s="205">
        <v>0</v>
      </c>
      <c r="CE31" s="205">
        <v>0</v>
      </c>
      <c r="CF31" s="205">
        <v>0</v>
      </c>
      <c r="CG31" s="205">
        <v>0</v>
      </c>
      <c r="CH31" s="201">
        <f t="shared" si="19"/>
        <v>0</v>
      </c>
      <c r="CI31" s="205">
        <v>0</v>
      </c>
      <c r="CJ31" s="205">
        <v>0</v>
      </c>
      <c r="CK31" s="205">
        <v>0</v>
      </c>
      <c r="CL31" s="205">
        <v>0</v>
      </c>
      <c r="CM31" s="205">
        <v>0</v>
      </c>
      <c r="CN31" s="205">
        <v>0</v>
      </c>
      <c r="CO31" s="201">
        <f t="shared" si="20"/>
        <v>0</v>
      </c>
      <c r="CP31" s="205">
        <v>0</v>
      </c>
      <c r="CQ31" s="205">
        <v>0</v>
      </c>
      <c r="CR31" s="205">
        <v>0</v>
      </c>
      <c r="CS31" s="201">
        <f t="shared" si="21"/>
        <v>0</v>
      </c>
      <c r="CT31" s="205">
        <v>0</v>
      </c>
      <c r="CU31" s="205">
        <v>0</v>
      </c>
      <c r="CV31" s="201">
        <f t="shared" si="22"/>
        <v>0</v>
      </c>
      <c r="CW31" s="205">
        <v>0</v>
      </c>
      <c r="CX31" s="205">
        <v>0</v>
      </c>
      <c r="CY31" s="205">
        <v>0</v>
      </c>
      <c r="CZ31" s="201">
        <f t="shared" si="23"/>
        <v>0</v>
      </c>
      <c r="DA31" s="205">
        <v>0</v>
      </c>
      <c r="DB31" s="205">
        <v>0</v>
      </c>
      <c r="DC31" s="201">
        <f t="shared" si="24"/>
        <v>0</v>
      </c>
      <c r="DD31" s="205">
        <v>0</v>
      </c>
      <c r="DE31" s="205">
        <v>0</v>
      </c>
      <c r="DF31" s="205">
        <v>0</v>
      </c>
      <c r="DG31" s="205">
        <v>0</v>
      </c>
      <c r="DH31" s="205">
        <v>0</v>
      </c>
      <c r="DI31" s="251">
        <v>0</v>
      </c>
      <c r="DJ31" s="251">
        <v>6045</v>
      </c>
      <c r="DK31" s="251">
        <v>0</v>
      </c>
      <c r="DL31" s="251">
        <v>0</v>
      </c>
      <c r="DM31" s="251"/>
      <c r="DN31" s="251">
        <v>0</v>
      </c>
    </row>
    <row r="32" spans="1:118" s="185" customFormat="1" ht="18" customHeight="1">
      <c r="A32" s="202" t="s">
        <v>664</v>
      </c>
      <c r="B32" s="201">
        <f t="shared" si="4"/>
        <v>50</v>
      </c>
      <c r="C32" s="203">
        <f t="shared" si="5"/>
        <v>0</v>
      </c>
      <c r="D32" s="204">
        <f t="shared" si="25"/>
        <v>0</v>
      </c>
      <c r="E32" s="205">
        <v>0</v>
      </c>
      <c r="F32" s="205">
        <v>0</v>
      </c>
      <c r="G32" s="205">
        <v>0</v>
      </c>
      <c r="H32" s="205">
        <v>0</v>
      </c>
      <c r="I32" s="203">
        <f t="shared" si="7"/>
        <v>0</v>
      </c>
      <c r="J32" s="205">
        <v>0</v>
      </c>
      <c r="K32" s="205">
        <v>0</v>
      </c>
      <c r="L32" s="205">
        <v>0</v>
      </c>
      <c r="M32" s="205">
        <v>0</v>
      </c>
      <c r="N32" s="205">
        <v>0</v>
      </c>
      <c r="O32" s="205">
        <v>0</v>
      </c>
      <c r="P32" s="205">
        <v>0</v>
      </c>
      <c r="Q32" s="205">
        <v>0</v>
      </c>
      <c r="R32" s="205">
        <v>0</v>
      </c>
      <c r="S32" s="205">
        <v>0</v>
      </c>
      <c r="T32" s="203">
        <f t="shared" si="8"/>
        <v>0</v>
      </c>
      <c r="U32" s="205">
        <v>0</v>
      </c>
      <c r="V32" s="205">
        <v>0</v>
      </c>
      <c r="W32" s="205">
        <v>0</v>
      </c>
      <c r="X32" s="205">
        <v>0</v>
      </c>
      <c r="Y32" s="205">
        <v>0</v>
      </c>
      <c r="Z32" s="205">
        <v>0</v>
      </c>
      <c r="AA32" s="205">
        <v>0</v>
      </c>
      <c r="AB32" s="203">
        <f t="shared" si="9"/>
        <v>0</v>
      </c>
      <c r="AC32" s="205">
        <v>0</v>
      </c>
      <c r="AD32" s="205">
        <v>0</v>
      </c>
      <c r="AE32" s="205">
        <v>0</v>
      </c>
      <c r="AF32" s="205">
        <v>0</v>
      </c>
      <c r="AG32" s="205">
        <v>0</v>
      </c>
      <c r="AH32" s="205">
        <v>0</v>
      </c>
      <c r="AI32" s="203">
        <f t="shared" si="10"/>
        <v>0</v>
      </c>
      <c r="AJ32" s="205">
        <v>0</v>
      </c>
      <c r="AK32" s="205">
        <v>0</v>
      </c>
      <c r="AL32" s="205">
        <v>0</v>
      </c>
      <c r="AM32" s="203">
        <f t="shared" si="11"/>
        <v>0</v>
      </c>
      <c r="AN32" s="205">
        <v>0</v>
      </c>
      <c r="AO32" s="205">
        <v>0</v>
      </c>
      <c r="AP32" s="203">
        <f t="shared" si="12"/>
        <v>0</v>
      </c>
      <c r="AQ32" s="205">
        <v>0</v>
      </c>
      <c r="AR32" s="205">
        <v>0</v>
      </c>
      <c r="AS32" s="205">
        <v>0</v>
      </c>
      <c r="AT32" s="203">
        <f t="shared" si="13"/>
        <v>0</v>
      </c>
      <c r="AU32" s="205">
        <v>0</v>
      </c>
      <c r="AV32" s="205">
        <v>0</v>
      </c>
      <c r="AW32" s="203">
        <f t="shared" si="14"/>
        <v>0</v>
      </c>
      <c r="AX32" s="205">
        <v>0</v>
      </c>
      <c r="AY32" s="205">
        <v>0</v>
      </c>
      <c r="AZ32" s="205">
        <v>0</v>
      </c>
      <c r="BA32" s="205">
        <v>0</v>
      </c>
      <c r="BB32" s="205">
        <v>0</v>
      </c>
      <c r="BC32" s="203"/>
      <c r="BD32" s="203"/>
      <c r="BE32" s="203"/>
      <c r="BF32" s="203"/>
      <c r="BG32" s="203"/>
      <c r="BH32" s="203"/>
      <c r="BI32" s="203">
        <f t="shared" si="15"/>
        <v>50</v>
      </c>
      <c r="BJ32" s="203">
        <f t="shared" si="16"/>
        <v>0</v>
      </c>
      <c r="BK32" s="205">
        <v>0</v>
      </c>
      <c r="BL32" s="205">
        <v>0</v>
      </c>
      <c r="BM32" s="205">
        <v>0</v>
      </c>
      <c r="BN32" s="205">
        <v>0</v>
      </c>
      <c r="BO32" s="201">
        <f t="shared" si="17"/>
        <v>0</v>
      </c>
      <c r="BP32" s="205">
        <v>0</v>
      </c>
      <c r="BQ32" s="205">
        <v>0</v>
      </c>
      <c r="BR32" s="205">
        <v>0</v>
      </c>
      <c r="BS32" s="205">
        <v>0</v>
      </c>
      <c r="BT32" s="205">
        <v>0</v>
      </c>
      <c r="BU32" s="205">
        <v>0</v>
      </c>
      <c r="BV32" s="205">
        <v>0</v>
      </c>
      <c r="BW32" s="205">
        <v>0</v>
      </c>
      <c r="BX32" s="205">
        <v>0</v>
      </c>
      <c r="BY32" s="205">
        <v>0</v>
      </c>
      <c r="BZ32" s="201">
        <f t="shared" si="18"/>
        <v>0</v>
      </c>
      <c r="CA32" s="205">
        <v>0</v>
      </c>
      <c r="CB32" s="205">
        <v>0</v>
      </c>
      <c r="CC32" s="205">
        <v>0</v>
      </c>
      <c r="CD32" s="205">
        <v>0</v>
      </c>
      <c r="CE32" s="205">
        <v>0</v>
      </c>
      <c r="CF32" s="205">
        <v>0</v>
      </c>
      <c r="CG32" s="205">
        <v>0</v>
      </c>
      <c r="CH32" s="201">
        <f t="shared" si="19"/>
        <v>0</v>
      </c>
      <c r="CI32" s="205">
        <v>0</v>
      </c>
      <c r="CJ32" s="205">
        <v>0</v>
      </c>
      <c r="CK32" s="205">
        <v>0</v>
      </c>
      <c r="CL32" s="205">
        <v>0</v>
      </c>
      <c r="CM32" s="205">
        <v>0</v>
      </c>
      <c r="CN32" s="205">
        <v>0</v>
      </c>
      <c r="CO32" s="201">
        <f t="shared" si="20"/>
        <v>0</v>
      </c>
      <c r="CP32" s="205">
        <v>0</v>
      </c>
      <c r="CQ32" s="205">
        <v>0</v>
      </c>
      <c r="CR32" s="205">
        <v>0</v>
      </c>
      <c r="CS32" s="201">
        <f t="shared" si="21"/>
        <v>0</v>
      </c>
      <c r="CT32" s="205">
        <v>0</v>
      </c>
      <c r="CU32" s="205">
        <v>0</v>
      </c>
      <c r="CV32" s="201">
        <f t="shared" si="22"/>
        <v>0</v>
      </c>
      <c r="CW32" s="205">
        <v>0</v>
      </c>
      <c r="CX32" s="205">
        <v>0</v>
      </c>
      <c r="CY32" s="205">
        <v>0</v>
      </c>
      <c r="CZ32" s="201">
        <v>0</v>
      </c>
      <c r="DA32" s="205">
        <v>0</v>
      </c>
      <c r="DB32" s="205">
        <v>0</v>
      </c>
      <c r="DC32" s="201">
        <f t="shared" si="24"/>
        <v>0</v>
      </c>
      <c r="DD32" s="205">
        <v>0</v>
      </c>
      <c r="DE32" s="205">
        <v>0</v>
      </c>
      <c r="DF32" s="205">
        <v>0</v>
      </c>
      <c r="DG32" s="205">
        <v>0</v>
      </c>
      <c r="DH32" s="205">
        <v>0</v>
      </c>
      <c r="DI32" s="253">
        <v>0</v>
      </c>
      <c r="DJ32" s="251">
        <v>50</v>
      </c>
      <c r="DK32" s="251">
        <v>0</v>
      </c>
      <c r="DL32" s="251">
        <v>0</v>
      </c>
      <c r="DM32" s="251">
        <v>0</v>
      </c>
      <c r="DN32" s="251">
        <v>0</v>
      </c>
    </row>
    <row r="33" ht="14.25">
      <c r="BO33" s="245">
        <f t="shared" si="17"/>
        <v>0</v>
      </c>
    </row>
  </sheetData>
  <sheetProtection/>
  <mergeCells count="174">
    <mergeCell ref="A1:N1"/>
    <mergeCell ref="O1:AA1"/>
    <mergeCell ref="AB1:AO1"/>
    <mergeCell ref="AP1:BB1"/>
    <mergeCell ref="BC1:BQ1"/>
    <mergeCell ref="BR1:CE1"/>
    <mergeCell ref="CF1:CP1"/>
    <mergeCell ref="CQ1:DB1"/>
    <mergeCell ref="DC1:DN1"/>
    <mergeCell ref="L2:N2"/>
    <mergeCell ref="Y2:Z2"/>
    <mergeCell ref="AM2:AO2"/>
    <mergeCell ref="AZ2:BB2"/>
    <mergeCell ref="BF2:BH2"/>
    <mergeCell ref="BL2:BN2"/>
    <mergeCell ref="BP2:BQ2"/>
    <mergeCell ref="BR2:BT2"/>
    <mergeCell ref="BZ2:CB2"/>
    <mergeCell ref="CD2:CE2"/>
    <mergeCell ref="CM2:CN2"/>
    <mergeCell ref="CS2:CU2"/>
    <mergeCell ref="CZ2:DB2"/>
    <mergeCell ref="DF2:DH2"/>
    <mergeCell ref="DL2:DN2"/>
    <mergeCell ref="D3:N3"/>
    <mergeCell ref="O3:AA3"/>
    <mergeCell ref="AB3:AO3"/>
    <mergeCell ref="AP3:BB3"/>
    <mergeCell ref="BC3:BH3"/>
    <mergeCell ref="BJ3:BQ3"/>
    <mergeCell ref="BR3:CE3"/>
    <mergeCell ref="CF3:CP3"/>
    <mergeCell ref="CQ3:DB3"/>
    <mergeCell ref="DC3:DN3"/>
    <mergeCell ref="D4:H4"/>
    <mergeCell ref="I4:N4"/>
    <mergeCell ref="O4:S4"/>
    <mergeCell ref="T4:AA4"/>
    <mergeCell ref="AB4:AH4"/>
    <mergeCell ref="AI4:AL4"/>
    <mergeCell ref="AM4:AO4"/>
    <mergeCell ref="AP4:AS4"/>
    <mergeCell ref="AT4:AV4"/>
    <mergeCell ref="AW4:BB4"/>
    <mergeCell ref="BJ4:BN4"/>
    <mergeCell ref="BO4:BQ4"/>
    <mergeCell ref="BR4:BY4"/>
    <mergeCell ref="BZ4:CE4"/>
    <mergeCell ref="CF4:CG4"/>
    <mergeCell ref="CH4:CN4"/>
    <mergeCell ref="CO4:CP4"/>
    <mergeCell ref="CQ4:CR4"/>
    <mergeCell ref="CS4:CU4"/>
    <mergeCell ref="CV4:CY4"/>
    <mergeCell ref="CZ4:DB4"/>
    <mergeCell ref="DC4:DH4"/>
    <mergeCell ref="A3:A7"/>
    <mergeCell ref="B3:B7"/>
    <mergeCell ref="C3:C7"/>
    <mergeCell ref="D5:D7"/>
    <mergeCell ref="E5: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4:BC7"/>
    <mergeCell ref="BD4:BD7"/>
    <mergeCell ref="BE4:BE7"/>
    <mergeCell ref="BF4:BF7"/>
    <mergeCell ref="BG4:BG7"/>
    <mergeCell ref="BH4:BH7"/>
    <mergeCell ref="BI3: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4:DI7"/>
    <mergeCell ref="DJ4:DJ7"/>
    <mergeCell ref="DK4:DK7"/>
    <mergeCell ref="DL4:DL7"/>
    <mergeCell ref="DM4:DM7"/>
    <mergeCell ref="DN4:DN7"/>
  </mergeCells>
  <printOptions/>
  <pageMargins left="0.59" right="0.39" top="0.39" bottom="0.39" header="0.51" footer="0.51"/>
  <pageSetup horizontalDpi="600" verticalDpi="600" orientation="landscape" paperSize="8"/>
</worksheet>
</file>

<file path=xl/worksheets/sheet16.xml><?xml version="1.0" encoding="utf-8"?>
<worksheet xmlns="http://schemas.openxmlformats.org/spreadsheetml/2006/main" xmlns:r="http://schemas.openxmlformats.org/officeDocument/2006/relationships">
  <sheetPr>
    <tabColor rgb="FFFF0000"/>
  </sheetPr>
  <dimension ref="A1:IM30"/>
  <sheetViews>
    <sheetView zoomScaleSheetLayoutView="100" workbookViewId="0" topLeftCell="A22">
      <selection activeCell="H26" sqref="H26"/>
    </sheetView>
  </sheetViews>
  <sheetFormatPr defaultColWidth="9.00390625" defaultRowHeight="14.25"/>
  <cols>
    <col min="1" max="1" width="50.625" style="0" customWidth="1"/>
    <col min="2" max="2" width="27.875" style="0" customWidth="1"/>
    <col min="221" max="247" width="9.00390625" style="219" customWidth="1"/>
  </cols>
  <sheetData>
    <row r="1" spans="1:2" ht="21.75" customHeight="1">
      <c r="A1" s="220" t="s">
        <v>728</v>
      </c>
      <c r="B1" s="220"/>
    </row>
    <row r="2" spans="1:2" ht="17.25" customHeight="1">
      <c r="A2" s="221" t="s">
        <v>729</v>
      </c>
      <c r="B2" s="222" t="s">
        <v>63</v>
      </c>
    </row>
    <row r="3" spans="1:2" ht="15.75" customHeight="1">
      <c r="A3" s="223" t="s">
        <v>669</v>
      </c>
      <c r="B3" s="224" t="s">
        <v>730</v>
      </c>
    </row>
    <row r="4" spans="1:2" ht="14.25" customHeight="1">
      <c r="A4" s="223"/>
      <c r="B4" s="224"/>
    </row>
    <row r="5" spans="1:2" ht="12.75" customHeight="1">
      <c r="A5" s="223"/>
      <c r="B5" s="224"/>
    </row>
    <row r="6" spans="1:2" ht="9" customHeight="1">
      <c r="A6" s="223"/>
      <c r="B6" s="224"/>
    </row>
    <row r="7" spans="1:2" ht="18" customHeight="1">
      <c r="A7" s="225" t="s">
        <v>231</v>
      </c>
      <c r="B7" s="226">
        <v>129277.3745</v>
      </c>
    </row>
    <row r="8" spans="1:2" ht="18" customHeight="1">
      <c r="A8" s="225" t="s">
        <v>731</v>
      </c>
      <c r="B8" s="226">
        <v>12774.84</v>
      </c>
    </row>
    <row r="9" spans="1:2" ht="20.25" customHeight="1">
      <c r="A9" s="225" t="s">
        <v>732</v>
      </c>
      <c r="B9" s="226">
        <v>207457.96500000003</v>
      </c>
    </row>
    <row r="10" spans="1:2" ht="18.75" customHeight="1">
      <c r="A10" s="225" t="s">
        <v>733</v>
      </c>
      <c r="B10" s="226">
        <v>10235.65</v>
      </c>
    </row>
    <row r="11" spans="1:2" ht="21.75" customHeight="1">
      <c r="A11" s="225" t="s">
        <v>734</v>
      </c>
      <c r="B11" s="226">
        <v>13296.6785</v>
      </c>
    </row>
    <row r="12" spans="1:2" ht="21.75" customHeight="1">
      <c r="A12" s="225" t="s">
        <v>735</v>
      </c>
      <c r="B12" s="226">
        <v>31746.695</v>
      </c>
    </row>
    <row r="13" spans="1:2" ht="18.75" customHeight="1">
      <c r="A13" s="225" t="s">
        <v>736</v>
      </c>
      <c r="B13" s="226">
        <v>54684.85699999999</v>
      </c>
    </row>
    <row r="14" spans="1:2" ht="18.75" customHeight="1">
      <c r="A14" s="225" t="s">
        <v>737</v>
      </c>
      <c r="B14" s="226">
        <v>1314</v>
      </c>
    </row>
    <row r="15" spans="1:2" ht="21.75" customHeight="1">
      <c r="A15" s="225" t="s">
        <v>738</v>
      </c>
      <c r="B15" s="226">
        <v>65047.75</v>
      </c>
    </row>
    <row r="16" spans="1:2" ht="21.75" customHeight="1">
      <c r="A16" s="225" t="s">
        <v>739</v>
      </c>
      <c r="B16" s="226">
        <v>93358.9</v>
      </c>
    </row>
    <row r="17" spans="1:2" ht="20.25" customHeight="1">
      <c r="A17" s="225" t="s">
        <v>740</v>
      </c>
      <c r="B17" s="226">
        <v>13747.59</v>
      </c>
    </row>
    <row r="18" spans="1:2" ht="20.25" customHeight="1">
      <c r="A18" s="225" t="s">
        <v>741</v>
      </c>
      <c r="B18" s="226">
        <v>10420.89</v>
      </c>
    </row>
    <row r="19" spans="1:2" ht="21" customHeight="1">
      <c r="A19" s="225" t="s">
        <v>742</v>
      </c>
      <c r="B19" s="226">
        <v>1937.29</v>
      </c>
    </row>
    <row r="20" spans="1:2" ht="21" customHeight="1">
      <c r="A20" s="225" t="s">
        <v>743</v>
      </c>
      <c r="B20" s="227">
        <v>30</v>
      </c>
    </row>
    <row r="21" spans="1:2" ht="21.75" customHeight="1">
      <c r="A21" s="225" t="s">
        <v>744</v>
      </c>
      <c r="B21" s="227">
        <v>6120</v>
      </c>
    </row>
    <row r="22" spans="1:2" ht="21.75" customHeight="1">
      <c r="A22" s="225" t="s">
        <v>745</v>
      </c>
      <c r="B22" s="226">
        <v>6340</v>
      </c>
    </row>
    <row r="23" spans="1:3" ht="19.5" customHeight="1">
      <c r="A23" s="228" t="s">
        <v>746</v>
      </c>
      <c r="B23" s="226">
        <v>139.5</v>
      </c>
      <c r="C23" s="229"/>
    </row>
    <row r="24" spans="1:3" ht="19.5" customHeight="1">
      <c r="A24" s="228" t="s">
        <v>747</v>
      </c>
      <c r="B24" s="226">
        <v>3131.4</v>
      </c>
      <c r="C24" s="230"/>
    </row>
    <row r="25" spans="1:2" ht="19.5" customHeight="1">
      <c r="A25" s="228" t="s">
        <v>748</v>
      </c>
      <c r="B25" s="227">
        <v>6000</v>
      </c>
    </row>
    <row r="26" spans="1:2" ht="19.5" customHeight="1">
      <c r="A26" s="228" t="s">
        <v>749</v>
      </c>
      <c r="B26" s="227">
        <v>1275</v>
      </c>
    </row>
    <row r="27" spans="1:2" ht="19.5" customHeight="1">
      <c r="A27" s="228" t="s">
        <v>750</v>
      </c>
      <c r="B27" s="227">
        <v>1169</v>
      </c>
    </row>
    <row r="28" spans="1:2" ht="19.5" customHeight="1">
      <c r="A28" s="231" t="s">
        <v>751</v>
      </c>
      <c r="B28" s="227">
        <v>6045</v>
      </c>
    </row>
    <row r="29" spans="1:2" ht="19.5" customHeight="1">
      <c r="A29" s="231" t="s">
        <v>752</v>
      </c>
      <c r="B29" s="227">
        <v>50</v>
      </c>
    </row>
    <row r="30" spans="1:247" s="218" customFormat="1" ht="33" customHeight="1">
      <c r="A30" s="232" t="s">
        <v>753</v>
      </c>
      <c r="B30" s="233">
        <f>SUM(B7:B29)</f>
        <v>675600.3800000001</v>
      </c>
      <c r="HM30" s="234"/>
      <c r="HN30" s="234"/>
      <c r="HO30" s="234"/>
      <c r="HP30" s="234"/>
      <c r="HQ30" s="234"/>
      <c r="HR30" s="234"/>
      <c r="HS30" s="234"/>
      <c r="HT30" s="234"/>
      <c r="HU30" s="234"/>
      <c r="HV30" s="234"/>
      <c r="HW30" s="234"/>
      <c r="HX30" s="234"/>
      <c r="HY30" s="234"/>
      <c r="HZ30" s="234"/>
      <c r="IA30" s="234"/>
      <c r="IB30" s="234"/>
      <c r="IC30" s="234"/>
      <c r="ID30" s="234"/>
      <c r="IE30" s="234"/>
      <c r="IF30" s="234"/>
      <c r="IG30" s="234"/>
      <c r="IH30" s="234"/>
      <c r="II30" s="234"/>
      <c r="IJ30" s="234"/>
      <c r="IK30" s="234"/>
      <c r="IL30" s="234"/>
      <c r="IM30" s="234"/>
    </row>
  </sheetData>
  <sheetProtection/>
  <mergeCells count="3">
    <mergeCell ref="A1:B1"/>
    <mergeCell ref="A3:A6"/>
    <mergeCell ref="B3:B6"/>
  </mergeCells>
  <printOptions/>
  <pageMargins left="0.75" right="0.75" top="1" bottom="1" header="0.51" footer="0.51"/>
  <pageSetup orientation="portrait" paperSize="9"/>
</worksheet>
</file>

<file path=xl/worksheets/sheet17.xml><?xml version="1.0" encoding="utf-8"?>
<worksheet xmlns="http://schemas.openxmlformats.org/spreadsheetml/2006/main" xmlns:r="http://schemas.openxmlformats.org/officeDocument/2006/relationships">
  <sheetPr>
    <tabColor rgb="FFFF0000"/>
  </sheetPr>
  <dimension ref="A1:BG32"/>
  <sheetViews>
    <sheetView showZeros="0" zoomScaleSheetLayoutView="100" workbookViewId="0" topLeftCell="A13">
      <selection activeCell="Q23" sqref="Q23"/>
    </sheetView>
  </sheetViews>
  <sheetFormatPr defaultColWidth="9.00390625" defaultRowHeight="14.25"/>
  <cols>
    <col min="1" max="1" width="26.00390625" style="186" customWidth="1"/>
    <col min="2" max="2" width="9.50390625" style="187" customWidth="1"/>
    <col min="3" max="3" width="9.25390625" style="188" customWidth="1"/>
    <col min="4" max="4" width="9.00390625" style="188" customWidth="1"/>
    <col min="5" max="5" width="9.25390625" style="188" customWidth="1"/>
    <col min="6" max="6" width="9.875" style="188" customWidth="1"/>
    <col min="7" max="7" width="7.25390625" style="188" customWidth="1"/>
    <col min="8" max="8" width="9.50390625" style="188" customWidth="1"/>
    <col min="9" max="9" width="10.125" style="188" customWidth="1"/>
    <col min="10" max="10" width="8.00390625" style="188" customWidth="1"/>
    <col min="11" max="25" width="7.25390625" style="188" customWidth="1"/>
    <col min="26" max="26" width="8.625" style="188" customWidth="1"/>
    <col min="27" max="42" width="7.25390625" style="188" customWidth="1"/>
    <col min="43" max="43" width="7.875" style="188" customWidth="1"/>
    <col min="44" max="47" width="7.25390625" style="188" customWidth="1"/>
    <col min="48" max="48" width="7.375" style="188" customWidth="1"/>
    <col min="49" max="53" width="7.25390625" style="188" customWidth="1"/>
    <col min="54" max="54" width="9.875" style="189" customWidth="1"/>
    <col min="55" max="56" width="8.50390625" style="189" customWidth="1"/>
    <col min="57" max="58" width="7.75390625" style="189" customWidth="1"/>
    <col min="59" max="59" width="8.50390625" style="189" customWidth="1"/>
    <col min="60" max="194" width="9.00390625" style="190" customWidth="1"/>
    <col min="195" max="16384" width="9.00390625" style="191" customWidth="1"/>
  </cols>
  <sheetData>
    <row r="1" spans="1:59" s="176" customFormat="1" ht="21.75" customHeight="1">
      <c r="A1" s="192" t="s">
        <v>667</v>
      </c>
      <c r="B1" s="192"/>
      <c r="C1" s="192"/>
      <c r="D1" s="192"/>
      <c r="E1" s="192"/>
      <c r="F1" s="192"/>
      <c r="G1" s="192"/>
      <c r="H1" s="192"/>
      <c r="I1" s="192"/>
      <c r="J1" s="192"/>
      <c r="K1" s="192"/>
      <c r="L1" s="192"/>
      <c r="M1" s="192"/>
      <c r="N1" s="192" t="s">
        <v>667</v>
      </c>
      <c r="O1" s="192"/>
      <c r="P1" s="192"/>
      <c r="Q1" s="192"/>
      <c r="R1" s="192"/>
      <c r="S1" s="192"/>
      <c r="T1" s="192"/>
      <c r="U1" s="192"/>
      <c r="V1" s="192"/>
      <c r="W1" s="192"/>
      <c r="X1" s="192"/>
      <c r="Y1" s="192"/>
      <c r="Z1" s="192"/>
      <c r="AA1" s="192" t="s">
        <v>667</v>
      </c>
      <c r="AB1" s="192"/>
      <c r="AC1" s="192"/>
      <c r="AD1" s="192"/>
      <c r="AE1" s="192"/>
      <c r="AF1" s="192"/>
      <c r="AG1" s="192"/>
      <c r="AH1" s="192"/>
      <c r="AI1" s="192"/>
      <c r="AJ1" s="192"/>
      <c r="AK1" s="192"/>
      <c r="AL1" s="192"/>
      <c r="AM1" s="192"/>
      <c r="AN1" s="192"/>
      <c r="AO1" s="192" t="s">
        <v>667</v>
      </c>
      <c r="AP1" s="192"/>
      <c r="AQ1" s="192"/>
      <c r="AR1" s="192"/>
      <c r="AS1" s="192"/>
      <c r="AT1" s="192"/>
      <c r="AU1" s="192"/>
      <c r="AV1" s="192"/>
      <c r="AW1" s="192"/>
      <c r="AX1" s="192"/>
      <c r="AY1" s="192"/>
      <c r="AZ1" s="192"/>
      <c r="BA1" s="192"/>
      <c r="BB1" s="192" t="s">
        <v>667</v>
      </c>
      <c r="BC1" s="192"/>
      <c r="BD1" s="192"/>
      <c r="BE1" s="192"/>
      <c r="BF1" s="192"/>
      <c r="BG1" s="192"/>
    </row>
    <row r="2" spans="1:59" s="177" customFormat="1" ht="15" customHeight="1">
      <c r="A2" s="193" t="s">
        <v>754</v>
      </c>
      <c r="B2" s="194"/>
      <c r="C2" s="194"/>
      <c r="D2" s="194"/>
      <c r="E2" s="194"/>
      <c r="F2" s="194"/>
      <c r="G2" s="194"/>
      <c r="H2" s="194"/>
      <c r="I2" s="194"/>
      <c r="J2" s="194"/>
      <c r="K2" s="206" t="s">
        <v>63</v>
      </c>
      <c r="L2" s="207"/>
      <c r="M2" s="207"/>
      <c r="N2" s="194"/>
      <c r="O2" s="194"/>
      <c r="P2" s="194"/>
      <c r="Q2" s="194"/>
      <c r="R2" s="194"/>
      <c r="S2" s="194"/>
      <c r="T2" s="194"/>
      <c r="U2" s="194"/>
      <c r="V2" s="194"/>
      <c r="W2" s="194"/>
      <c r="X2" s="209" t="s">
        <v>63</v>
      </c>
      <c r="Y2" s="210"/>
      <c r="Z2" s="194"/>
      <c r="AA2" s="194"/>
      <c r="AB2" s="194"/>
      <c r="AC2" s="194"/>
      <c r="AD2" s="194"/>
      <c r="AE2" s="194"/>
      <c r="AF2" s="194"/>
      <c r="AG2" s="194"/>
      <c r="AH2" s="194"/>
      <c r="AI2" s="194"/>
      <c r="AJ2" s="194"/>
      <c r="AK2" s="194"/>
      <c r="AL2" s="206" t="s">
        <v>63</v>
      </c>
      <c r="AM2" s="207"/>
      <c r="AN2" s="207"/>
      <c r="AO2" s="194"/>
      <c r="AP2" s="194"/>
      <c r="AQ2" s="194"/>
      <c r="AR2" s="194"/>
      <c r="AS2" s="194"/>
      <c r="AT2" s="194"/>
      <c r="AU2" s="194"/>
      <c r="AV2" s="194"/>
      <c r="AW2" s="194"/>
      <c r="AX2" s="194"/>
      <c r="AY2" s="206" t="s">
        <v>63</v>
      </c>
      <c r="AZ2" s="206"/>
      <c r="BA2" s="214"/>
      <c r="BB2" s="215"/>
      <c r="BC2" s="216"/>
      <c r="BD2" s="216"/>
      <c r="BE2" s="217"/>
      <c r="BF2" s="217"/>
      <c r="BG2" s="217"/>
    </row>
    <row r="3" spans="1:59" s="178" customFormat="1" ht="15" customHeight="1">
      <c r="A3" s="195" t="s">
        <v>669</v>
      </c>
      <c r="B3" s="195" t="s">
        <v>671</v>
      </c>
      <c r="C3" s="195" t="s">
        <v>672</v>
      </c>
      <c r="D3" s="196"/>
      <c r="E3" s="196"/>
      <c r="F3" s="196"/>
      <c r="G3" s="196"/>
      <c r="H3" s="196"/>
      <c r="I3" s="196"/>
      <c r="J3" s="196"/>
      <c r="K3" s="196"/>
      <c r="L3" s="196"/>
      <c r="M3" s="196"/>
      <c r="N3" s="195" t="s">
        <v>672</v>
      </c>
      <c r="O3" s="196"/>
      <c r="P3" s="196"/>
      <c r="Q3" s="196"/>
      <c r="R3" s="196"/>
      <c r="S3" s="196"/>
      <c r="T3" s="196"/>
      <c r="U3" s="196"/>
      <c r="V3" s="196"/>
      <c r="W3" s="196"/>
      <c r="X3" s="196"/>
      <c r="Y3" s="196"/>
      <c r="Z3" s="196"/>
      <c r="AA3" s="195" t="s">
        <v>672</v>
      </c>
      <c r="AB3" s="196"/>
      <c r="AC3" s="196"/>
      <c r="AD3" s="196"/>
      <c r="AE3" s="196"/>
      <c r="AF3" s="196"/>
      <c r="AG3" s="196"/>
      <c r="AH3" s="196"/>
      <c r="AI3" s="196"/>
      <c r="AJ3" s="196"/>
      <c r="AK3" s="196"/>
      <c r="AL3" s="196"/>
      <c r="AM3" s="196"/>
      <c r="AN3" s="196"/>
      <c r="AO3" s="195" t="s">
        <v>672</v>
      </c>
      <c r="AP3" s="196"/>
      <c r="AQ3" s="196"/>
      <c r="AR3" s="196"/>
      <c r="AS3" s="196"/>
      <c r="AT3" s="196"/>
      <c r="AU3" s="196"/>
      <c r="AV3" s="196"/>
      <c r="AW3" s="196"/>
      <c r="AX3" s="196"/>
      <c r="AY3" s="196"/>
      <c r="AZ3" s="196"/>
      <c r="BA3" s="196"/>
      <c r="BB3" s="195" t="s">
        <v>672</v>
      </c>
      <c r="BC3" s="195"/>
      <c r="BD3" s="195"/>
      <c r="BE3" s="195"/>
      <c r="BF3" s="195"/>
      <c r="BG3" s="195"/>
    </row>
    <row r="4" spans="1:59" s="179" customFormat="1" ht="13.5">
      <c r="A4" s="195"/>
      <c r="B4" s="195"/>
      <c r="C4" s="197" t="s">
        <v>675</v>
      </c>
      <c r="D4" s="197"/>
      <c r="E4" s="197"/>
      <c r="F4" s="197"/>
      <c r="G4" s="197"/>
      <c r="H4" s="198" t="s">
        <v>676</v>
      </c>
      <c r="I4" s="198"/>
      <c r="J4" s="198"/>
      <c r="K4" s="198"/>
      <c r="L4" s="198"/>
      <c r="M4" s="198"/>
      <c r="N4" s="198" t="s">
        <v>676</v>
      </c>
      <c r="O4" s="198"/>
      <c r="P4" s="198"/>
      <c r="Q4" s="198"/>
      <c r="R4" s="198"/>
      <c r="S4" s="197" t="s">
        <v>677</v>
      </c>
      <c r="T4" s="197"/>
      <c r="U4" s="197"/>
      <c r="V4" s="197"/>
      <c r="W4" s="197"/>
      <c r="X4" s="197"/>
      <c r="Y4" s="197"/>
      <c r="Z4" s="197"/>
      <c r="AA4" s="197" t="s">
        <v>678</v>
      </c>
      <c r="AB4" s="197"/>
      <c r="AC4" s="197"/>
      <c r="AD4" s="197"/>
      <c r="AE4" s="197"/>
      <c r="AF4" s="197"/>
      <c r="AG4" s="197"/>
      <c r="AH4" s="197" t="s">
        <v>679</v>
      </c>
      <c r="AI4" s="197"/>
      <c r="AJ4" s="197"/>
      <c r="AK4" s="197"/>
      <c r="AL4" s="212" t="s">
        <v>680</v>
      </c>
      <c r="AM4" s="212"/>
      <c r="AN4" s="212"/>
      <c r="AO4" s="197" t="s">
        <v>681</v>
      </c>
      <c r="AP4" s="197"/>
      <c r="AQ4" s="197"/>
      <c r="AR4" s="197"/>
      <c r="AS4" s="198" t="s">
        <v>682</v>
      </c>
      <c r="AT4" s="198"/>
      <c r="AU4" s="198"/>
      <c r="AV4" s="197" t="s">
        <v>683</v>
      </c>
      <c r="AW4" s="197"/>
      <c r="AX4" s="197"/>
      <c r="AY4" s="197"/>
      <c r="AZ4" s="197"/>
      <c r="BA4" s="197"/>
      <c r="BB4" s="197" t="s">
        <v>684</v>
      </c>
      <c r="BC4" s="197" t="s">
        <v>685</v>
      </c>
      <c r="BD4" s="198" t="s">
        <v>658</v>
      </c>
      <c r="BE4" s="197" t="s">
        <v>653</v>
      </c>
      <c r="BF4" s="198" t="s">
        <v>686</v>
      </c>
      <c r="BG4" s="197" t="s">
        <v>687</v>
      </c>
    </row>
    <row r="5" spans="1:59" s="180" customFormat="1" ht="21" customHeight="1">
      <c r="A5" s="195"/>
      <c r="B5" s="195"/>
      <c r="C5" s="199" t="s">
        <v>688</v>
      </c>
      <c r="D5" s="199" t="s">
        <v>689</v>
      </c>
      <c r="E5" s="199" t="s">
        <v>690</v>
      </c>
      <c r="F5" s="199" t="s">
        <v>691</v>
      </c>
      <c r="G5" s="199" t="s">
        <v>692</v>
      </c>
      <c r="H5" s="199" t="s">
        <v>688</v>
      </c>
      <c r="I5" s="199" t="s">
        <v>693</v>
      </c>
      <c r="J5" s="199" t="s">
        <v>694</v>
      </c>
      <c r="K5" s="199" t="s">
        <v>695</v>
      </c>
      <c r="L5" s="199" t="s">
        <v>696</v>
      </c>
      <c r="M5" s="199" t="s">
        <v>697</v>
      </c>
      <c r="N5" s="199" t="s">
        <v>698</v>
      </c>
      <c r="O5" s="199" t="s">
        <v>699</v>
      </c>
      <c r="P5" s="199" t="s">
        <v>700</v>
      </c>
      <c r="Q5" s="199" t="s">
        <v>701</v>
      </c>
      <c r="R5" s="199" t="s">
        <v>702</v>
      </c>
      <c r="S5" s="199" t="s">
        <v>688</v>
      </c>
      <c r="T5" s="199" t="s">
        <v>703</v>
      </c>
      <c r="U5" s="199" t="s">
        <v>704</v>
      </c>
      <c r="V5" s="199" t="s">
        <v>705</v>
      </c>
      <c r="W5" s="199" t="s">
        <v>706</v>
      </c>
      <c r="X5" s="199" t="s">
        <v>707</v>
      </c>
      <c r="Y5" s="199" t="s">
        <v>708</v>
      </c>
      <c r="Z5" s="199" t="s">
        <v>709</v>
      </c>
      <c r="AA5" s="199" t="s">
        <v>688</v>
      </c>
      <c r="AB5" s="199" t="s">
        <v>703</v>
      </c>
      <c r="AC5" s="199" t="s">
        <v>704</v>
      </c>
      <c r="AD5" s="199" t="s">
        <v>705</v>
      </c>
      <c r="AE5" s="199" t="s">
        <v>707</v>
      </c>
      <c r="AF5" s="199" t="s">
        <v>708</v>
      </c>
      <c r="AG5" s="199" t="s">
        <v>709</v>
      </c>
      <c r="AH5" s="199" t="s">
        <v>688</v>
      </c>
      <c r="AI5" s="199" t="s">
        <v>710</v>
      </c>
      <c r="AJ5" s="199" t="s">
        <v>711</v>
      </c>
      <c r="AK5" s="199" t="s">
        <v>712</v>
      </c>
      <c r="AL5" s="198" t="s">
        <v>688</v>
      </c>
      <c r="AM5" s="198" t="s">
        <v>713</v>
      </c>
      <c r="AN5" s="198" t="s">
        <v>714</v>
      </c>
      <c r="AO5" s="199" t="s">
        <v>688</v>
      </c>
      <c r="AP5" s="199" t="s">
        <v>715</v>
      </c>
      <c r="AQ5" s="199" t="s">
        <v>716</v>
      </c>
      <c r="AR5" s="199" t="s">
        <v>717</v>
      </c>
      <c r="AS5" s="198" t="s">
        <v>688</v>
      </c>
      <c r="AT5" s="198" t="s">
        <v>718</v>
      </c>
      <c r="AU5" s="198" t="s">
        <v>718</v>
      </c>
      <c r="AV5" s="199" t="s">
        <v>688</v>
      </c>
      <c r="AW5" s="199" t="s">
        <v>719</v>
      </c>
      <c r="AX5" s="199" t="s">
        <v>720</v>
      </c>
      <c r="AY5" s="199" t="s">
        <v>721</v>
      </c>
      <c r="AZ5" s="199" t="s">
        <v>722</v>
      </c>
      <c r="BA5" s="199" t="s">
        <v>723</v>
      </c>
      <c r="BB5" s="197"/>
      <c r="BC5" s="197"/>
      <c r="BD5" s="198"/>
      <c r="BE5" s="197"/>
      <c r="BF5" s="198"/>
      <c r="BG5" s="197"/>
    </row>
    <row r="6" spans="1:59" s="181" customFormat="1" ht="18.75" customHeight="1">
      <c r="A6" s="195"/>
      <c r="B6" s="195"/>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8"/>
      <c r="AM6" s="198"/>
      <c r="AN6" s="198"/>
      <c r="AO6" s="199"/>
      <c r="AP6" s="199"/>
      <c r="AQ6" s="199"/>
      <c r="AR6" s="199"/>
      <c r="AS6" s="198"/>
      <c r="AT6" s="198"/>
      <c r="AU6" s="198"/>
      <c r="AV6" s="199"/>
      <c r="AW6" s="199"/>
      <c r="AX6" s="199"/>
      <c r="AY6" s="199"/>
      <c r="AZ6" s="199"/>
      <c r="BA6" s="199"/>
      <c r="BB6" s="197"/>
      <c r="BC6" s="197"/>
      <c r="BD6" s="198"/>
      <c r="BE6" s="197"/>
      <c r="BF6" s="198"/>
      <c r="BG6" s="197"/>
    </row>
    <row r="7" spans="1:59" s="181" customFormat="1" ht="15.75" customHeight="1">
      <c r="A7" s="195"/>
      <c r="B7" s="195"/>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8"/>
      <c r="AM7" s="198"/>
      <c r="AN7" s="198"/>
      <c r="AO7" s="199"/>
      <c r="AP7" s="199"/>
      <c r="AQ7" s="199"/>
      <c r="AR7" s="199"/>
      <c r="AS7" s="198"/>
      <c r="AT7" s="198"/>
      <c r="AU7" s="198"/>
      <c r="AV7" s="199"/>
      <c r="AW7" s="199"/>
      <c r="AX7" s="199"/>
      <c r="AY7" s="199"/>
      <c r="AZ7" s="199"/>
      <c r="BA7" s="199"/>
      <c r="BB7" s="197"/>
      <c r="BC7" s="197"/>
      <c r="BD7" s="198"/>
      <c r="BE7" s="197"/>
      <c r="BF7" s="198"/>
      <c r="BG7" s="197"/>
    </row>
    <row r="8" spans="1:59" s="182" customFormat="1" ht="18" customHeight="1">
      <c r="A8" s="200" t="s">
        <v>725</v>
      </c>
      <c r="B8" s="201">
        <f aca="true" t="shared" si="0" ref="B8:R8">SUM(B9:B32)</f>
        <v>249940.1615</v>
      </c>
      <c r="C8" s="201">
        <f t="shared" si="0"/>
        <v>40323.96549999999</v>
      </c>
      <c r="D8" s="201">
        <f t="shared" si="0"/>
        <v>28837.89</v>
      </c>
      <c r="E8" s="201">
        <f t="shared" si="0"/>
        <v>7803.910000000001</v>
      </c>
      <c r="F8" s="201">
        <f t="shared" si="0"/>
        <v>2911.3655000000003</v>
      </c>
      <c r="G8" s="201">
        <f t="shared" si="0"/>
        <v>770.8</v>
      </c>
      <c r="H8" s="201">
        <f t="shared" si="0"/>
        <v>10344.505</v>
      </c>
      <c r="I8" s="201">
        <f t="shared" si="0"/>
        <v>7982.3105</v>
      </c>
      <c r="J8" s="201">
        <f t="shared" si="0"/>
        <v>64.11</v>
      </c>
      <c r="K8" s="201">
        <f t="shared" si="0"/>
        <v>75.12</v>
      </c>
      <c r="L8" s="201">
        <f t="shared" si="0"/>
        <v>12.05</v>
      </c>
      <c r="M8" s="201">
        <f t="shared" si="0"/>
        <v>664.14</v>
      </c>
      <c r="N8" s="201">
        <f t="shared" si="0"/>
        <v>63.019999999999996</v>
      </c>
      <c r="O8" s="201">
        <f t="shared" si="0"/>
        <v>0</v>
      </c>
      <c r="P8" s="201">
        <f t="shared" si="0"/>
        <v>243.63</v>
      </c>
      <c r="Q8" s="201">
        <f t="shared" si="0"/>
        <v>386.27</v>
      </c>
      <c r="R8" s="201">
        <f t="shared" si="0"/>
        <v>853.8545</v>
      </c>
      <c r="S8" s="201"/>
      <c r="T8" s="201">
        <f aca="true" t="shared" si="1" ref="T8:CE8">SUM(T9:T32)</f>
        <v>0</v>
      </c>
      <c r="U8" s="201">
        <f t="shared" si="1"/>
        <v>0</v>
      </c>
      <c r="V8" s="201">
        <f t="shared" si="1"/>
        <v>0</v>
      </c>
      <c r="W8" s="201">
        <f t="shared" si="1"/>
        <v>0</v>
      </c>
      <c r="X8" s="201">
        <f t="shared" si="1"/>
        <v>0</v>
      </c>
      <c r="Y8" s="201">
        <f t="shared" si="1"/>
        <v>0</v>
      </c>
      <c r="Z8" s="201">
        <f t="shared" si="1"/>
        <v>0</v>
      </c>
      <c r="AA8" s="201">
        <f t="shared" si="1"/>
        <v>0</v>
      </c>
      <c r="AB8" s="201">
        <f t="shared" si="1"/>
        <v>0</v>
      </c>
      <c r="AC8" s="201">
        <f t="shared" si="1"/>
        <v>0</v>
      </c>
      <c r="AD8" s="201">
        <f t="shared" si="1"/>
        <v>0</v>
      </c>
      <c r="AE8" s="201">
        <f t="shared" si="1"/>
        <v>0</v>
      </c>
      <c r="AF8" s="201">
        <f t="shared" si="1"/>
        <v>0</v>
      </c>
      <c r="AG8" s="201">
        <f t="shared" si="1"/>
        <v>0</v>
      </c>
      <c r="AH8" s="201">
        <f t="shared" si="1"/>
        <v>190656.991</v>
      </c>
      <c r="AI8" s="201">
        <f t="shared" si="1"/>
        <v>186844.16499999998</v>
      </c>
      <c r="AJ8" s="201">
        <f t="shared" si="1"/>
        <v>3663.0059999999994</v>
      </c>
      <c r="AK8" s="201">
        <f t="shared" si="1"/>
        <v>149.82</v>
      </c>
      <c r="AL8" s="201">
        <f t="shared" si="1"/>
        <v>0</v>
      </c>
      <c r="AM8" s="201">
        <f t="shared" si="1"/>
        <v>0</v>
      </c>
      <c r="AN8" s="201">
        <f t="shared" si="1"/>
        <v>0</v>
      </c>
      <c r="AO8" s="201">
        <f t="shared" si="1"/>
        <v>0</v>
      </c>
      <c r="AP8" s="201">
        <f t="shared" si="1"/>
        <v>0</v>
      </c>
      <c r="AQ8" s="201">
        <f t="shared" si="1"/>
        <v>0</v>
      </c>
      <c r="AR8" s="201">
        <f t="shared" si="1"/>
        <v>0</v>
      </c>
      <c r="AS8" s="201">
        <f t="shared" si="1"/>
        <v>0</v>
      </c>
      <c r="AT8" s="201">
        <f t="shared" si="1"/>
        <v>0</v>
      </c>
      <c r="AU8" s="201">
        <f t="shared" si="1"/>
        <v>0</v>
      </c>
      <c r="AV8" s="201">
        <f t="shared" si="1"/>
        <v>8614.700000000003</v>
      </c>
      <c r="AW8" s="201">
        <f t="shared" si="1"/>
        <v>5605.1</v>
      </c>
      <c r="AX8" s="201">
        <f t="shared" si="1"/>
        <v>0</v>
      </c>
      <c r="AY8" s="201">
        <f t="shared" si="1"/>
        <v>0</v>
      </c>
      <c r="AZ8" s="201">
        <f t="shared" si="1"/>
        <v>514.43</v>
      </c>
      <c r="BA8" s="201">
        <f t="shared" si="1"/>
        <v>2495.17</v>
      </c>
      <c r="BB8" s="201">
        <f t="shared" si="1"/>
        <v>0</v>
      </c>
      <c r="BC8" s="201">
        <f t="shared" si="1"/>
        <v>0</v>
      </c>
      <c r="BD8" s="201">
        <f t="shared" si="1"/>
        <v>0</v>
      </c>
      <c r="BE8" s="201">
        <f t="shared" si="1"/>
        <v>0</v>
      </c>
      <c r="BF8" s="201">
        <f t="shared" si="1"/>
        <v>0</v>
      </c>
      <c r="BG8" s="201">
        <f t="shared" si="1"/>
        <v>0</v>
      </c>
    </row>
    <row r="9" spans="1:59" s="182" customFormat="1" ht="18" customHeight="1">
      <c r="A9" s="202" t="s">
        <v>284</v>
      </c>
      <c r="B9" s="203">
        <f aca="true" t="shared" si="2" ref="B9:B32">C9+H9+AA9+AH9+AO9+AL9+AS9+AV9+BB9+BC9+BD9+BE9+BF9+BG9</f>
        <v>58946.3445</v>
      </c>
      <c r="C9" s="204">
        <f aca="true" t="shared" si="3" ref="C9:C32">SUM(D9:G9)</f>
        <v>32566.699999999997</v>
      </c>
      <c r="D9" s="203">
        <v>23325.01</v>
      </c>
      <c r="E9" s="203">
        <v>6202.51</v>
      </c>
      <c r="F9" s="203">
        <v>2318.4</v>
      </c>
      <c r="G9" s="203">
        <v>720.78</v>
      </c>
      <c r="H9" s="203">
        <f aca="true" t="shared" si="4" ref="H9:H32">SUM(I9:R9)</f>
        <v>8578.2355</v>
      </c>
      <c r="I9" s="203">
        <v>6421.691</v>
      </c>
      <c r="J9" s="203">
        <v>62.11</v>
      </c>
      <c r="K9" s="203">
        <v>57.12</v>
      </c>
      <c r="L9" s="203">
        <v>0</v>
      </c>
      <c r="M9" s="203">
        <v>655.14</v>
      </c>
      <c r="N9" s="203">
        <v>60.22</v>
      </c>
      <c r="O9" s="203">
        <v>0</v>
      </c>
      <c r="P9" s="203">
        <v>212.63</v>
      </c>
      <c r="Q9" s="203">
        <v>360.77</v>
      </c>
      <c r="R9" s="203">
        <v>748.5545</v>
      </c>
      <c r="S9" s="203">
        <f aca="true" t="shared" si="5" ref="S9:S32">SUM(T9:Z9)</f>
        <v>0</v>
      </c>
      <c r="T9" s="203">
        <v>0</v>
      </c>
      <c r="U9" s="203">
        <v>0</v>
      </c>
      <c r="V9" s="203">
        <v>0</v>
      </c>
      <c r="W9" s="203">
        <v>0</v>
      </c>
      <c r="X9" s="203">
        <v>0</v>
      </c>
      <c r="Y9" s="203">
        <v>0</v>
      </c>
      <c r="Z9" s="203">
        <v>0</v>
      </c>
      <c r="AA9" s="203">
        <f aca="true" t="shared" si="6" ref="AA9:AA32">SUM(AB9:AG9)</f>
        <v>0</v>
      </c>
      <c r="AB9" s="203"/>
      <c r="AC9" s="203">
        <v>0</v>
      </c>
      <c r="AD9" s="203">
        <v>0</v>
      </c>
      <c r="AE9" s="203">
        <v>0</v>
      </c>
      <c r="AF9" s="203">
        <v>0</v>
      </c>
      <c r="AG9" s="203">
        <v>0</v>
      </c>
      <c r="AH9" s="203">
        <f aca="true" t="shared" si="7" ref="AH9:AH32">SUM(AI9:AK9)</f>
        <v>13295.649</v>
      </c>
      <c r="AI9" s="203">
        <v>12694.925</v>
      </c>
      <c r="AJ9" s="203">
        <v>600.7239999999999</v>
      </c>
      <c r="AK9" s="203">
        <v>0</v>
      </c>
      <c r="AL9" s="203">
        <f aca="true" t="shared" si="8" ref="AL9:AL32">AM9+AN9</f>
        <v>0</v>
      </c>
      <c r="AM9" s="203">
        <v>0</v>
      </c>
      <c r="AN9" s="203">
        <v>0</v>
      </c>
      <c r="AO9" s="203">
        <f aca="true" t="shared" si="9" ref="AO9:AO32">SUM(AP9:AR9)</f>
        <v>0</v>
      </c>
      <c r="AP9" s="203">
        <v>0</v>
      </c>
      <c r="AQ9" s="203">
        <v>0</v>
      </c>
      <c r="AR9" s="203">
        <v>0</v>
      </c>
      <c r="AS9" s="203">
        <f aca="true" t="shared" si="10" ref="AS9:AS32">AT9+AU9</f>
        <v>0</v>
      </c>
      <c r="AT9" s="203">
        <v>0</v>
      </c>
      <c r="AU9" s="203">
        <v>0</v>
      </c>
      <c r="AV9" s="203">
        <f aca="true" t="shared" si="11" ref="AV9:AV32">SUM(AW9:BA9)</f>
        <v>4505.76</v>
      </c>
      <c r="AW9" s="203">
        <v>4474.92</v>
      </c>
      <c r="AX9" s="203">
        <v>0</v>
      </c>
      <c r="AY9" s="203">
        <v>0</v>
      </c>
      <c r="AZ9" s="203">
        <v>20.28</v>
      </c>
      <c r="BA9" s="203">
        <v>10.559999999999999</v>
      </c>
      <c r="BB9" s="203">
        <v>0</v>
      </c>
      <c r="BC9" s="203">
        <v>0</v>
      </c>
      <c r="BD9" s="203">
        <v>0</v>
      </c>
      <c r="BE9" s="203">
        <v>0</v>
      </c>
      <c r="BF9" s="203">
        <v>0</v>
      </c>
      <c r="BG9" s="203">
        <v>0</v>
      </c>
    </row>
    <row r="10" spans="1:59" s="179" customFormat="1" ht="18" customHeight="1">
      <c r="A10" s="202" t="s">
        <v>336</v>
      </c>
      <c r="B10" s="203">
        <f t="shared" si="2"/>
        <v>6690.18</v>
      </c>
      <c r="C10" s="204">
        <f t="shared" si="3"/>
        <v>1371.95</v>
      </c>
      <c r="D10" s="203">
        <v>990.99</v>
      </c>
      <c r="E10" s="203">
        <v>277.6</v>
      </c>
      <c r="F10" s="203">
        <v>103.36</v>
      </c>
      <c r="G10" s="203">
        <v>0</v>
      </c>
      <c r="H10" s="203">
        <f t="shared" si="4"/>
        <v>323.03</v>
      </c>
      <c r="I10" s="203">
        <v>242.53</v>
      </c>
      <c r="J10" s="203">
        <v>0</v>
      </c>
      <c r="K10" s="203">
        <v>0</v>
      </c>
      <c r="L10" s="203">
        <v>0</v>
      </c>
      <c r="M10" s="203">
        <v>3</v>
      </c>
      <c r="N10" s="203">
        <v>0</v>
      </c>
      <c r="O10" s="203">
        <v>0</v>
      </c>
      <c r="P10" s="203">
        <v>4</v>
      </c>
      <c r="Q10" s="203">
        <v>16.5</v>
      </c>
      <c r="R10" s="203">
        <v>57</v>
      </c>
      <c r="S10" s="203">
        <f t="shared" si="5"/>
        <v>0</v>
      </c>
      <c r="T10" s="203">
        <v>0</v>
      </c>
      <c r="U10" s="203">
        <v>0</v>
      </c>
      <c r="V10" s="203">
        <v>0</v>
      </c>
      <c r="W10" s="203">
        <v>0</v>
      </c>
      <c r="X10" s="203">
        <v>0</v>
      </c>
      <c r="Y10" s="203">
        <v>0</v>
      </c>
      <c r="Z10" s="203">
        <v>0</v>
      </c>
      <c r="AA10" s="203">
        <f t="shared" si="6"/>
        <v>0</v>
      </c>
      <c r="AB10" s="203">
        <v>0</v>
      </c>
      <c r="AC10" s="203">
        <v>0</v>
      </c>
      <c r="AD10" s="203">
        <v>0</v>
      </c>
      <c r="AE10" s="203">
        <v>0</v>
      </c>
      <c r="AF10" s="203">
        <v>0</v>
      </c>
      <c r="AG10" s="203">
        <v>0</v>
      </c>
      <c r="AH10" s="203">
        <f t="shared" si="7"/>
        <v>4994.78</v>
      </c>
      <c r="AI10" s="203">
        <v>4976.71</v>
      </c>
      <c r="AJ10" s="203">
        <v>18.07</v>
      </c>
      <c r="AK10" s="203">
        <v>0</v>
      </c>
      <c r="AL10" s="203">
        <f t="shared" si="8"/>
        <v>0</v>
      </c>
      <c r="AM10" s="203">
        <v>0</v>
      </c>
      <c r="AN10" s="203">
        <v>0</v>
      </c>
      <c r="AO10" s="203">
        <f t="shared" si="9"/>
        <v>0</v>
      </c>
      <c r="AP10" s="203">
        <v>0</v>
      </c>
      <c r="AQ10" s="203">
        <v>0</v>
      </c>
      <c r="AR10" s="203">
        <v>0</v>
      </c>
      <c r="AS10" s="203">
        <f t="shared" si="10"/>
        <v>0</v>
      </c>
      <c r="AT10" s="203">
        <v>0</v>
      </c>
      <c r="AU10" s="203">
        <v>0</v>
      </c>
      <c r="AV10" s="203">
        <f t="shared" si="11"/>
        <v>0.42</v>
      </c>
      <c r="AW10" s="203">
        <v>0.42</v>
      </c>
      <c r="AX10" s="203">
        <v>0</v>
      </c>
      <c r="AY10" s="203">
        <v>0</v>
      </c>
      <c r="AZ10" s="203">
        <v>0</v>
      </c>
      <c r="BA10" s="203">
        <v>0</v>
      </c>
      <c r="BB10" s="203"/>
      <c r="BC10" s="203"/>
      <c r="BD10" s="203"/>
      <c r="BE10" s="203"/>
      <c r="BF10" s="203"/>
      <c r="BG10" s="203"/>
    </row>
    <row r="11" spans="1:59" s="183" customFormat="1" ht="18" customHeight="1">
      <c r="A11" s="202" t="s">
        <v>351</v>
      </c>
      <c r="B11" s="203">
        <f t="shared" si="2"/>
        <v>104918.66500000001</v>
      </c>
      <c r="C11" s="204">
        <f t="shared" si="3"/>
        <v>456.49</v>
      </c>
      <c r="D11" s="203">
        <v>278.02</v>
      </c>
      <c r="E11" s="203">
        <v>96.67</v>
      </c>
      <c r="F11" s="203">
        <v>35.16</v>
      </c>
      <c r="G11" s="203">
        <v>46.64</v>
      </c>
      <c r="H11" s="203">
        <f t="shared" si="4"/>
        <v>110.47</v>
      </c>
      <c r="I11" s="203">
        <v>106.47</v>
      </c>
      <c r="J11" s="203">
        <v>0</v>
      </c>
      <c r="K11" s="203">
        <v>2</v>
      </c>
      <c r="L11" s="203">
        <v>0</v>
      </c>
      <c r="M11" s="203">
        <v>0</v>
      </c>
      <c r="N11" s="203">
        <v>0</v>
      </c>
      <c r="O11" s="203">
        <v>0</v>
      </c>
      <c r="P11" s="203">
        <v>0</v>
      </c>
      <c r="Q11" s="203">
        <v>0</v>
      </c>
      <c r="R11" s="203">
        <v>2</v>
      </c>
      <c r="S11" s="203">
        <f t="shared" si="5"/>
        <v>0</v>
      </c>
      <c r="T11" s="203">
        <v>0</v>
      </c>
      <c r="U11" s="203">
        <v>0</v>
      </c>
      <c r="V11" s="203">
        <v>0</v>
      </c>
      <c r="W11" s="203">
        <v>0</v>
      </c>
      <c r="X11" s="203">
        <v>0</v>
      </c>
      <c r="Y11" s="203">
        <v>0</v>
      </c>
      <c r="Z11" s="203">
        <v>0</v>
      </c>
      <c r="AA11" s="203">
        <f t="shared" si="6"/>
        <v>0</v>
      </c>
      <c r="AB11" s="203">
        <v>0</v>
      </c>
      <c r="AC11" s="203">
        <v>0</v>
      </c>
      <c r="AD11" s="203">
        <v>0</v>
      </c>
      <c r="AE11" s="203">
        <v>0</v>
      </c>
      <c r="AF11" s="203">
        <v>0</v>
      </c>
      <c r="AG11" s="203">
        <v>0</v>
      </c>
      <c r="AH11" s="203">
        <f t="shared" si="7"/>
        <v>102296.845</v>
      </c>
      <c r="AI11" s="203">
        <v>101573.925</v>
      </c>
      <c r="AJ11" s="203">
        <v>722.92</v>
      </c>
      <c r="AK11" s="203">
        <v>0</v>
      </c>
      <c r="AL11" s="203">
        <f t="shared" si="8"/>
        <v>0</v>
      </c>
      <c r="AM11" s="203">
        <v>0</v>
      </c>
      <c r="AN11" s="203">
        <v>0</v>
      </c>
      <c r="AO11" s="203">
        <f t="shared" si="9"/>
        <v>0</v>
      </c>
      <c r="AP11" s="203">
        <v>0</v>
      </c>
      <c r="AQ11" s="203">
        <v>0</v>
      </c>
      <c r="AR11" s="203">
        <v>0</v>
      </c>
      <c r="AS11" s="203">
        <f t="shared" si="10"/>
        <v>0</v>
      </c>
      <c r="AT11" s="203">
        <v>0</v>
      </c>
      <c r="AU11" s="203">
        <v>0</v>
      </c>
      <c r="AV11" s="203">
        <f t="shared" si="11"/>
        <v>2054.86</v>
      </c>
      <c r="AW11" s="203">
        <v>0</v>
      </c>
      <c r="AX11" s="203">
        <v>0</v>
      </c>
      <c r="AY11" s="203">
        <v>0</v>
      </c>
      <c r="AZ11" s="203">
        <v>0</v>
      </c>
      <c r="BA11" s="203">
        <v>2054.86</v>
      </c>
      <c r="BB11" s="203"/>
      <c r="BC11" s="203"/>
      <c r="BD11" s="203"/>
      <c r="BE11" s="203"/>
      <c r="BF11" s="203"/>
      <c r="BG11" s="203"/>
    </row>
    <row r="12" spans="1:59" s="183" customFormat="1" ht="18" customHeight="1">
      <c r="A12" s="202" t="s">
        <v>375</v>
      </c>
      <c r="B12" s="203">
        <f t="shared" si="2"/>
        <v>121.65</v>
      </c>
      <c r="C12" s="204">
        <f t="shared" si="3"/>
        <v>93.7</v>
      </c>
      <c r="D12" s="203">
        <v>66.18</v>
      </c>
      <c r="E12" s="203">
        <v>20.17</v>
      </c>
      <c r="F12" s="203">
        <v>7.35</v>
      </c>
      <c r="G12" s="203">
        <v>0</v>
      </c>
      <c r="H12" s="203">
        <f t="shared" si="4"/>
        <v>8.9</v>
      </c>
      <c r="I12" s="203">
        <v>8.9</v>
      </c>
      <c r="J12" s="203">
        <v>0</v>
      </c>
      <c r="K12" s="203">
        <v>0</v>
      </c>
      <c r="L12" s="203">
        <v>0</v>
      </c>
      <c r="M12" s="203">
        <v>0</v>
      </c>
      <c r="N12" s="203">
        <v>0</v>
      </c>
      <c r="O12" s="203">
        <v>0</v>
      </c>
      <c r="P12" s="203">
        <v>0</v>
      </c>
      <c r="Q12" s="203">
        <v>0</v>
      </c>
      <c r="R12" s="203">
        <v>0</v>
      </c>
      <c r="S12" s="203">
        <f t="shared" si="5"/>
        <v>0</v>
      </c>
      <c r="T12" s="203">
        <v>0</v>
      </c>
      <c r="U12" s="203">
        <v>0</v>
      </c>
      <c r="V12" s="203">
        <v>0</v>
      </c>
      <c r="W12" s="203">
        <v>0</v>
      </c>
      <c r="X12" s="203">
        <v>0</v>
      </c>
      <c r="Y12" s="203">
        <v>0</v>
      </c>
      <c r="Z12" s="203">
        <v>0</v>
      </c>
      <c r="AA12" s="203">
        <f t="shared" si="6"/>
        <v>0</v>
      </c>
      <c r="AB12" s="203">
        <v>0</v>
      </c>
      <c r="AC12" s="203">
        <v>0</v>
      </c>
      <c r="AD12" s="203">
        <v>0</v>
      </c>
      <c r="AE12" s="203">
        <v>0</v>
      </c>
      <c r="AF12" s="203">
        <v>0</v>
      </c>
      <c r="AG12" s="203">
        <v>0</v>
      </c>
      <c r="AH12" s="203">
        <f t="shared" si="7"/>
        <v>18</v>
      </c>
      <c r="AI12" s="203">
        <v>18</v>
      </c>
      <c r="AJ12" s="203">
        <v>0</v>
      </c>
      <c r="AK12" s="203">
        <v>0</v>
      </c>
      <c r="AL12" s="203">
        <f t="shared" si="8"/>
        <v>0</v>
      </c>
      <c r="AM12" s="203">
        <v>0</v>
      </c>
      <c r="AN12" s="203">
        <v>0</v>
      </c>
      <c r="AO12" s="203">
        <f t="shared" si="9"/>
        <v>0</v>
      </c>
      <c r="AP12" s="203">
        <v>0</v>
      </c>
      <c r="AQ12" s="203">
        <v>0</v>
      </c>
      <c r="AR12" s="203">
        <v>0</v>
      </c>
      <c r="AS12" s="203">
        <f t="shared" si="10"/>
        <v>0</v>
      </c>
      <c r="AT12" s="203">
        <v>0</v>
      </c>
      <c r="AU12" s="203">
        <v>0</v>
      </c>
      <c r="AV12" s="203">
        <f t="shared" si="11"/>
        <v>1.05</v>
      </c>
      <c r="AW12" s="203">
        <v>1.05</v>
      </c>
      <c r="AX12" s="203">
        <v>0</v>
      </c>
      <c r="AY12" s="203">
        <v>0</v>
      </c>
      <c r="AZ12" s="203">
        <v>0</v>
      </c>
      <c r="BA12" s="203">
        <v>0</v>
      </c>
      <c r="BB12" s="203"/>
      <c r="BC12" s="203"/>
      <c r="BD12" s="203"/>
      <c r="BE12" s="203"/>
      <c r="BF12" s="203"/>
      <c r="BG12" s="203"/>
    </row>
    <row r="13" spans="1:59" s="183" customFormat="1" ht="18" customHeight="1">
      <c r="A13" s="202" t="s">
        <v>385</v>
      </c>
      <c r="B13" s="203">
        <f t="shared" si="2"/>
        <v>6211.990000000001</v>
      </c>
      <c r="C13" s="204">
        <f t="shared" si="3"/>
        <v>176.14</v>
      </c>
      <c r="D13" s="203">
        <v>123</v>
      </c>
      <c r="E13" s="203">
        <v>39.41</v>
      </c>
      <c r="F13" s="203">
        <v>13.73</v>
      </c>
      <c r="G13" s="203">
        <v>0</v>
      </c>
      <c r="H13" s="203">
        <f t="shared" si="4"/>
        <v>228.5</v>
      </c>
      <c r="I13" s="203">
        <v>227.5</v>
      </c>
      <c r="J13" s="203">
        <v>0</v>
      </c>
      <c r="K13" s="203">
        <v>0</v>
      </c>
      <c r="L13" s="203">
        <v>0</v>
      </c>
      <c r="M13" s="203">
        <v>0</v>
      </c>
      <c r="N13" s="203">
        <v>1</v>
      </c>
      <c r="O13" s="203">
        <v>0</v>
      </c>
      <c r="P13" s="203">
        <v>0</v>
      </c>
      <c r="Q13" s="203">
        <v>0</v>
      </c>
      <c r="R13" s="203">
        <v>0</v>
      </c>
      <c r="S13" s="203">
        <f t="shared" si="5"/>
        <v>0</v>
      </c>
      <c r="T13" s="203">
        <v>0</v>
      </c>
      <c r="U13" s="203">
        <v>0</v>
      </c>
      <c r="V13" s="203">
        <v>0</v>
      </c>
      <c r="W13" s="203">
        <v>0</v>
      </c>
      <c r="X13" s="203">
        <v>0</v>
      </c>
      <c r="Y13" s="203">
        <v>0</v>
      </c>
      <c r="Z13" s="203">
        <v>0</v>
      </c>
      <c r="AA13" s="203">
        <f t="shared" si="6"/>
        <v>0</v>
      </c>
      <c r="AB13" s="203">
        <v>0</v>
      </c>
      <c r="AC13" s="203"/>
      <c r="AD13" s="203">
        <v>0</v>
      </c>
      <c r="AE13" s="203">
        <v>0</v>
      </c>
      <c r="AF13" s="203">
        <v>0</v>
      </c>
      <c r="AG13" s="203">
        <v>0</v>
      </c>
      <c r="AH13" s="203">
        <f t="shared" si="7"/>
        <v>5729.35</v>
      </c>
      <c r="AI13" s="203">
        <v>5607.370000000001</v>
      </c>
      <c r="AJ13" s="203">
        <v>121.98</v>
      </c>
      <c r="AK13" s="203">
        <v>0</v>
      </c>
      <c r="AL13" s="203">
        <f t="shared" si="8"/>
        <v>0</v>
      </c>
      <c r="AM13" s="203">
        <v>0</v>
      </c>
      <c r="AN13" s="203">
        <v>0</v>
      </c>
      <c r="AO13" s="203">
        <f t="shared" si="9"/>
        <v>0</v>
      </c>
      <c r="AP13" s="203">
        <v>0</v>
      </c>
      <c r="AQ13" s="203">
        <v>0</v>
      </c>
      <c r="AR13" s="203">
        <v>0</v>
      </c>
      <c r="AS13" s="203">
        <f t="shared" si="10"/>
        <v>0</v>
      </c>
      <c r="AT13" s="203">
        <v>0</v>
      </c>
      <c r="AU13" s="203">
        <v>0</v>
      </c>
      <c r="AV13" s="203">
        <f t="shared" si="11"/>
        <v>78</v>
      </c>
      <c r="AW13" s="203">
        <v>0</v>
      </c>
      <c r="AX13" s="203">
        <v>0</v>
      </c>
      <c r="AY13" s="203">
        <v>0</v>
      </c>
      <c r="AZ13" s="203">
        <v>0</v>
      </c>
      <c r="BA13" s="203">
        <v>78</v>
      </c>
      <c r="BB13" s="203"/>
      <c r="BC13" s="203"/>
      <c r="BD13" s="203"/>
      <c r="BE13" s="203"/>
      <c r="BF13" s="203"/>
      <c r="BG13" s="203"/>
    </row>
    <row r="14" spans="1:59" s="183" customFormat="1" ht="18" customHeight="1">
      <c r="A14" s="202" t="s">
        <v>408</v>
      </c>
      <c r="B14" s="203">
        <f t="shared" si="2"/>
        <v>6481.485000000001</v>
      </c>
      <c r="C14" s="204">
        <f t="shared" si="3"/>
        <v>574.67</v>
      </c>
      <c r="D14" s="203">
        <v>409.64</v>
      </c>
      <c r="E14" s="203">
        <v>120.77</v>
      </c>
      <c r="F14" s="203">
        <v>44.260000000000005</v>
      </c>
      <c r="G14" s="203">
        <v>0</v>
      </c>
      <c r="H14" s="203">
        <f t="shared" si="4"/>
        <v>352.5855</v>
      </c>
      <c r="I14" s="203">
        <v>352.5855</v>
      </c>
      <c r="J14" s="203">
        <v>0</v>
      </c>
      <c r="K14" s="203">
        <v>0</v>
      </c>
      <c r="L14" s="203">
        <v>0</v>
      </c>
      <c r="M14" s="203">
        <v>0</v>
      </c>
      <c r="N14" s="203">
        <v>0</v>
      </c>
      <c r="O14" s="203">
        <v>0</v>
      </c>
      <c r="P14" s="203">
        <v>0</v>
      </c>
      <c r="Q14" s="203">
        <v>0</v>
      </c>
      <c r="R14" s="203">
        <v>0</v>
      </c>
      <c r="S14" s="203">
        <f t="shared" si="5"/>
        <v>0</v>
      </c>
      <c r="T14" s="203">
        <v>0</v>
      </c>
      <c r="U14" s="203">
        <v>0</v>
      </c>
      <c r="V14" s="203">
        <v>0</v>
      </c>
      <c r="W14" s="203">
        <v>0</v>
      </c>
      <c r="X14" s="203">
        <v>0</v>
      </c>
      <c r="Y14" s="203">
        <v>0</v>
      </c>
      <c r="Z14" s="203">
        <v>0</v>
      </c>
      <c r="AA14" s="203">
        <f t="shared" si="6"/>
        <v>0</v>
      </c>
      <c r="AB14" s="203">
        <v>0</v>
      </c>
      <c r="AC14" s="203">
        <v>0</v>
      </c>
      <c r="AD14" s="203">
        <v>0</v>
      </c>
      <c r="AE14" s="203">
        <v>0</v>
      </c>
      <c r="AF14" s="203">
        <v>0</v>
      </c>
      <c r="AG14" s="203">
        <v>0</v>
      </c>
      <c r="AH14" s="203">
        <f t="shared" si="7"/>
        <v>3928.9895000000006</v>
      </c>
      <c r="AI14" s="203">
        <v>3628.9350000000004</v>
      </c>
      <c r="AJ14" s="203">
        <v>300.0545</v>
      </c>
      <c r="AK14" s="203">
        <v>0</v>
      </c>
      <c r="AL14" s="203">
        <f t="shared" si="8"/>
        <v>0</v>
      </c>
      <c r="AM14" s="203">
        <v>0</v>
      </c>
      <c r="AN14" s="203"/>
      <c r="AO14" s="203">
        <f t="shared" si="9"/>
        <v>0</v>
      </c>
      <c r="AP14" s="203">
        <v>0</v>
      </c>
      <c r="AQ14" s="203">
        <v>0</v>
      </c>
      <c r="AR14" s="203">
        <v>0</v>
      </c>
      <c r="AS14" s="203">
        <f t="shared" si="10"/>
        <v>0</v>
      </c>
      <c r="AT14" s="203">
        <v>0</v>
      </c>
      <c r="AU14" s="203">
        <v>0</v>
      </c>
      <c r="AV14" s="203">
        <f t="shared" si="11"/>
        <v>1625.24</v>
      </c>
      <c r="AW14" s="203">
        <v>1128.2900000000002</v>
      </c>
      <c r="AX14" s="203">
        <v>0</v>
      </c>
      <c r="AY14" s="203">
        <v>0</v>
      </c>
      <c r="AZ14" s="203">
        <v>494.15</v>
      </c>
      <c r="BA14" s="203">
        <v>2.8</v>
      </c>
      <c r="BB14" s="203"/>
      <c r="BC14" s="203"/>
      <c r="BD14" s="203"/>
      <c r="BE14" s="203"/>
      <c r="BF14" s="203"/>
      <c r="BG14" s="203"/>
    </row>
    <row r="15" spans="1:59" s="184" customFormat="1" ht="18" customHeight="1">
      <c r="A15" s="202" t="s">
        <v>469</v>
      </c>
      <c r="B15" s="203">
        <f t="shared" si="2"/>
        <v>18269.997</v>
      </c>
      <c r="C15" s="204">
        <f t="shared" si="3"/>
        <v>361.5055</v>
      </c>
      <c r="D15" s="203">
        <v>258.77</v>
      </c>
      <c r="E15" s="203">
        <v>77.24</v>
      </c>
      <c r="F15" s="203">
        <v>27.2355</v>
      </c>
      <c r="G15" s="203">
        <v>-1.74</v>
      </c>
      <c r="H15" s="203">
        <f t="shared" si="4"/>
        <v>137.784</v>
      </c>
      <c r="I15" s="203">
        <v>136.084</v>
      </c>
      <c r="J15" s="203">
        <v>0</v>
      </c>
      <c r="K15" s="203">
        <v>0</v>
      </c>
      <c r="L15" s="203">
        <v>0</v>
      </c>
      <c r="M15" s="203">
        <v>0</v>
      </c>
      <c r="N15" s="203">
        <v>0</v>
      </c>
      <c r="O15" s="203">
        <v>0</v>
      </c>
      <c r="P15" s="203">
        <v>0</v>
      </c>
      <c r="Q15" s="203">
        <v>0</v>
      </c>
      <c r="R15" s="203">
        <v>1.7</v>
      </c>
      <c r="S15" s="203">
        <f t="shared" si="5"/>
        <v>0</v>
      </c>
      <c r="T15" s="203">
        <v>0</v>
      </c>
      <c r="U15" s="203">
        <v>0</v>
      </c>
      <c r="V15" s="203">
        <v>0</v>
      </c>
      <c r="W15" s="203">
        <v>0</v>
      </c>
      <c r="X15" s="203">
        <v>0</v>
      </c>
      <c r="Y15" s="203">
        <v>0</v>
      </c>
      <c r="Z15" s="203">
        <v>0</v>
      </c>
      <c r="AA15" s="203">
        <f t="shared" si="6"/>
        <v>0</v>
      </c>
      <c r="AB15" s="203">
        <v>0</v>
      </c>
      <c r="AC15" s="203">
        <v>0</v>
      </c>
      <c r="AD15" s="203">
        <v>0</v>
      </c>
      <c r="AE15" s="203">
        <v>0</v>
      </c>
      <c r="AF15" s="203">
        <v>0</v>
      </c>
      <c r="AG15" s="203">
        <v>0</v>
      </c>
      <c r="AH15" s="203">
        <f t="shared" si="7"/>
        <v>17770.7075</v>
      </c>
      <c r="AI15" s="203">
        <v>17352.65</v>
      </c>
      <c r="AJ15" s="203">
        <v>395.5975</v>
      </c>
      <c r="AK15" s="203">
        <v>22.46</v>
      </c>
      <c r="AL15" s="203">
        <f t="shared" si="8"/>
        <v>0</v>
      </c>
      <c r="AM15" s="203">
        <v>0</v>
      </c>
      <c r="AN15" s="203">
        <v>0</v>
      </c>
      <c r="AO15" s="203">
        <f t="shared" si="9"/>
        <v>0</v>
      </c>
      <c r="AP15" s="203">
        <v>0</v>
      </c>
      <c r="AQ15" s="203">
        <v>0</v>
      </c>
      <c r="AR15" s="203">
        <v>0</v>
      </c>
      <c r="AS15" s="203">
        <f t="shared" si="10"/>
        <v>0</v>
      </c>
      <c r="AT15" s="203">
        <v>0</v>
      </c>
      <c r="AU15" s="203">
        <v>0</v>
      </c>
      <c r="AV15" s="203">
        <f t="shared" si="11"/>
        <v>0</v>
      </c>
      <c r="AW15" s="203">
        <v>0</v>
      </c>
      <c r="AX15" s="203">
        <v>0</v>
      </c>
      <c r="AY15" s="203">
        <v>0</v>
      </c>
      <c r="AZ15" s="203">
        <v>0</v>
      </c>
      <c r="BA15" s="203">
        <v>0</v>
      </c>
      <c r="BB15" s="203"/>
      <c r="BC15" s="203"/>
      <c r="BD15" s="203"/>
      <c r="BE15" s="203"/>
      <c r="BF15" s="203"/>
      <c r="BG15" s="203"/>
    </row>
    <row r="16" spans="1:59" s="183" customFormat="1" ht="18" customHeight="1">
      <c r="A16" s="202" t="s">
        <v>518</v>
      </c>
      <c r="B16" s="203">
        <f t="shared" si="2"/>
        <v>0</v>
      </c>
      <c r="C16" s="204">
        <f t="shared" si="3"/>
        <v>0</v>
      </c>
      <c r="D16" s="201">
        <v>0</v>
      </c>
      <c r="E16" s="201">
        <v>0</v>
      </c>
      <c r="F16" s="201">
        <v>0</v>
      </c>
      <c r="G16" s="201">
        <v>0</v>
      </c>
      <c r="H16" s="203">
        <f t="shared" si="4"/>
        <v>0</v>
      </c>
      <c r="I16" s="201">
        <v>0</v>
      </c>
      <c r="J16" s="201">
        <v>0</v>
      </c>
      <c r="K16" s="201">
        <v>0</v>
      </c>
      <c r="L16" s="201">
        <v>0</v>
      </c>
      <c r="M16" s="201">
        <v>0</v>
      </c>
      <c r="N16" s="201">
        <v>0</v>
      </c>
      <c r="O16" s="201">
        <v>0</v>
      </c>
      <c r="P16" s="201">
        <v>0</v>
      </c>
      <c r="Q16" s="201">
        <v>0</v>
      </c>
      <c r="R16" s="201">
        <v>0</v>
      </c>
      <c r="S16" s="203">
        <f t="shared" si="5"/>
        <v>0</v>
      </c>
      <c r="T16" s="201">
        <v>0</v>
      </c>
      <c r="U16" s="201">
        <v>0</v>
      </c>
      <c r="V16" s="201">
        <v>0</v>
      </c>
      <c r="W16" s="201">
        <v>0</v>
      </c>
      <c r="X16" s="201">
        <v>0</v>
      </c>
      <c r="Y16" s="201">
        <v>0</v>
      </c>
      <c r="Z16" s="201">
        <v>0</v>
      </c>
      <c r="AA16" s="203">
        <f t="shared" si="6"/>
        <v>0</v>
      </c>
      <c r="AB16" s="201">
        <v>0</v>
      </c>
      <c r="AC16" s="201">
        <v>0</v>
      </c>
      <c r="AD16" s="201">
        <v>0</v>
      </c>
      <c r="AE16" s="201">
        <v>0</v>
      </c>
      <c r="AF16" s="201">
        <v>0</v>
      </c>
      <c r="AG16" s="201">
        <v>0</v>
      </c>
      <c r="AH16" s="203">
        <f t="shared" si="7"/>
        <v>0</v>
      </c>
      <c r="AI16" s="201">
        <v>0</v>
      </c>
      <c r="AJ16" s="201">
        <v>0</v>
      </c>
      <c r="AK16" s="201">
        <v>0</v>
      </c>
      <c r="AL16" s="203">
        <f t="shared" si="8"/>
        <v>0</v>
      </c>
      <c r="AM16" s="201">
        <v>0</v>
      </c>
      <c r="AN16" s="201">
        <v>0</v>
      </c>
      <c r="AO16" s="203">
        <f t="shared" si="9"/>
        <v>0</v>
      </c>
      <c r="AP16" s="201">
        <v>0</v>
      </c>
      <c r="AQ16" s="201">
        <v>0</v>
      </c>
      <c r="AR16" s="201">
        <v>0</v>
      </c>
      <c r="AS16" s="203">
        <f t="shared" si="10"/>
        <v>0</v>
      </c>
      <c r="AT16" s="201">
        <v>0</v>
      </c>
      <c r="AU16" s="201">
        <v>0</v>
      </c>
      <c r="AV16" s="203">
        <f t="shared" si="11"/>
        <v>0</v>
      </c>
      <c r="AW16" s="201">
        <v>0</v>
      </c>
      <c r="AX16" s="201">
        <v>0</v>
      </c>
      <c r="AY16" s="201">
        <v>0</v>
      </c>
      <c r="AZ16" s="201">
        <v>0</v>
      </c>
      <c r="BA16" s="201">
        <v>0</v>
      </c>
      <c r="BB16" s="203"/>
      <c r="BC16" s="203"/>
      <c r="BD16" s="203"/>
      <c r="BE16" s="203"/>
      <c r="BF16" s="203"/>
      <c r="BG16" s="203"/>
    </row>
    <row r="17" spans="1:59" s="184" customFormat="1" ht="18" customHeight="1">
      <c r="A17" s="202" t="s">
        <v>542</v>
      </c>
      <c r="B17" s="203">
        <f t="shared" si="2"/>
        <v>6040.75</v>
      </c>
      <c r="C17" s="204">
        <f t="shared" si="3"/>
        <v>1541.4499999999998</v>
      </c>
      <c r="D17" s="203">
        <v>1103.58</v>
      </c>
      <c r="E17" s="203">
        <v>315.87</v>
      </c>
      <c r="F17" s="203">
        <v>122</v>
      </c>
      <c r="G17" s="203">
        <v>0</v>
      </c>
      <c r="H17" s="203">
        <f t="shared" si="4"/>
        <v>113.75</v>
      </c>
      <c r="I17" s="203">
        <v>85</v>
      </c>
      <c r="J17" s="203">
        <v>0</v>
      </c>
      <c r="K17" s="203">
        <v>0</v>
      </c>
      <c r="L17" s="203">
        <v>12.05</v>
      </c>
      <c r="M17" s="203">
        <v>4</v>
      </c>
      <c r="N17" s="203">
        <v>0</v>
      </c>
      <c r="O17" s="203">
        <v>0</v>
      </c>
      <c r="P17" s="203">
        <v>0</v>
      </c>
      <c r="Q17" s="203">
        <v>5</v>
      </c>
      <c r="R17" s="203">
        <v>7.7</v>
      </c>
      <c r="S17" s="203">
        <f t="shared" si="5"/>
        <v>0</v>
      </c>
      <c r="T17" s="203">
        <v>0</v>
      </c>
      <c r="U17" s="203">
        <v>0</v>
      </c>
      <c r="V17" s="203">
        <v>0</v>
      </c>
      <c r="W17" s="203">
        <v>0</v>
      </c>
      <c r="X17" s="203">
        <v>0</v>
      </c>
      <c r="Y17" s="203">
        <v>0</v>
      </c>
      <c r="Z17" s="203">
        <v>0</v>
      </c>
      <c r="AA17" s="203">
        <f t="shared" si="6"/>
        <v>0</v>
      </c>
      <c r="AB17" s="203">
        <v>0</v>
      </c>
      <c r="AC17" s="203">
        <v>0</v>
      </c>
      <c r="AD17" s="203">
        <v>0</v>
      </c>
      <c r="AE17" s="203">
        <v>0</v>
      </c>
      <c r="AF17" s="203">
        <v>0</v>
      </c>
      <c r="AG17" s="203">
        <v>0</v>
      </c>
      <c r="AH17" s="203">
        <f t="shared" si="7"/>
        <v>4385.13</v>
      </c>
      <c r="AI17" s="203">
        <v>4199.62</v>
      </c>
      <c r="AJ17" s="203">
        <v>137.58</v>
      </c>
      <c r="AK17" s="203">
        <v>47.93</v>
      </c>
      <c r="AL17" s="203">
        <f t="shared" si="8"/>
        <v>0</v>
      </c>
      <c r="AM17" s="203">
        <v>0</v>
      </c>
      <c r="AN17" s="203">
        <v>0</v>
      </c>
      <c r="AO17" s="203">
        <f t="shared" si="9"/>
        <v>0</v>
      </c>
      <c r="AP17" s="203">
        <v>0</v>
      </c>
      <c r="AQ17" s="203">
        <v>0</v>
      </c>
      <c r="AR17" s="203">
        <v>0</v>
      </c>
      <c r="AS17" s="203">
        <f t="shared" si="10"/>
        <v>0</v>
      </c>
      <c r="AT17" s="203">
        <v>0</v>
      </c>
      <c r="AU17" s="203">
        <v>0</v>
      </c>
      <c r="AV17" s="203">
        <f t="shared" si="11"/>
        <v>0.42</v>
      </c>
      <c r="AW17" s="203">
        <v>0</v>
      </c>
      <c r="AX17" s="203">
        <v>0</v>
      </c>
      <c r="AY17" s="203">
        <v>0</v>
      </c>
      <c r="AZ17" s="203">
        <v>0</v>
      </c>
      <c r="BA17" s="203">
        <v>0.42</v>
      </c>
      <c r="BB17" s="203"/>
      <c r="BC17" s="203"/>
      <c r="BD17" s="203"/>
      <c r="BE17" s="203"/>
      <c r="BF17" s="203"/>
      <c r="BG17" s="203"/>
    </row>
    <row r="18" spans="1:59" s="184" customFormat="1" ht="18" customHeight="1">
      <c r="A18" s="202" t="s">
        <v>551</v>
      </c>
      <c r="B18" s="203">
        <f t="shared" si="2"/>
        <v>30981.910000000003</v>
      </c>
      <c r="C18" s="204">
        <f t="shared" si="3"/>
        <v>1790.43</v>
      </c>
      <c r="D18" s="201">
        <v>1297.95</v>
      </c>
      <c r="E18" s="201">
        <v>359.94</v>
      </c>
      <c r="F18" s="201">
        <v>132.54</v>
      </c>
      <c r="G18" s="201">
        <v>0</v>
      </c>
      <c r="H18" s="203">
        <f t="shared" si="4"/>
        <v>295.22</v>
      </c>
      <c r="I18" s="201">
        <v>218.02000000000004</v>
      </c>
      <c r="J18" s="201">
        <v>0</v>
      </c>
      <c r="K18" s="201">
        <v>16</v>
      </c>
      <c r="L18" s="201">
        <v>0</v>
      </c>
      <c r="M18" s="201">
        <v>0</v>
      </c>
      <c r="N18" s="201">
        <v>1.8</v>
      </c>
      <c r="O18" s="201">
        <v>0</v>
      </c>
      <c r="P18" s="201">
        <v>27</v>
      </c>
      <c r="Q18" s="201">
        <v>0</v>
      </c>
      <c r="R18" s="201">
        <v>32.4</v>
      </c>
      <c r="S18" s="203">
        <f t="shared" si="5"/>
        <v>0</v>
      </c>
      <c r="T18" s="201">
        <v>0</v>
      </c>
      <c r="U18" s="201">
        <v>0</v>
      </c>
      <c r="V18" s="201">
        <v>0</v>
      </c>
      <c r="W18" s="201">
        <v>0</v>
      </c>
      <c r="X18" s="201">
        <v>0</v>
      </c>
      <c r="Y18" s="201">
        <v>0</v>
      </c>
      <c r="Z18" s="201">
        <v>0</v>
      </c>
      <c r="AA18" s="203">
        <f t="shared" si="6"/>
        <v>0</v>
      </c>
      <c r="AB18" s="201">
        <v>0</v>
      </c>
      <c r="AC18" s="201">
        <v>0</v>
      </c>
      <c r="AD18" s="201">
        <v>0</v>
      </c>
      <c r="AE18" s="201">
        <v>0</v>
      </c>
      <c r="AF18" s="201">
        <v>0</v>
      </c>
      <c r="AG18" s="201">
        <v>0</v>
      </c>
      <c r="AH18" s="203">
        <f t="shared" si="7"/>
        <v>28645.590000000004</v>
      </c>
      <c r="AI18" s="201">
        <v>27622.780000000002</v>
      </c>
      <c r="AJ18" s="201">
        <v>1022.81</v>
      </c>
      <c r="AK18" s="201">
        <v>0</v>
      </c>
      <c r="AL18" s="203">
        <f t="shared" si="8"/>
        <v>0</v>
      </c>
      <c r="AM18" s="201">
        <v>0</v>
      </c>
      <c r="AN18" s="201">
        <v>0</v>
      </c>
      <c r="AO18" s="203">
        <f t="shared" si="9"/>
        <v>0</v>
      </c>
      <c r="AP18" s="201">
        <v>0</v>
      </c>
      <c r="AQ18" s="201">
        <v>0</v>
      </c>
      <c r="AR18" s="201">
        <v>0</v>
      </c>
      <c r="AS18" s="203">
        <f t="shared" si="10"/>
        <v>0</v>
      </c>
      <c r="AT18" s="201">
        <v>0</v>
      </c>
      <c r="AU18" s="201">
        <v>0</v>
      </c>
      <c r="AV18" s="203">
        <f t="shared" si="11"/>
        <v>250.67000000000002</v>
      </c>
      <c r="AW18" s="201">
        <v>0.42</v>
      </c>
      <c r="AX18" s="201">
        <v>0</v>
      </c>
      <c r="AY18" s="201">
        <v>0</v>
      </c>
      <c r="AZ18" s="201">
        <v>0</v>
      </c>
      <c r="BA18" s="201">
        <v>250.25000000000003</v>
      </c>
      <c r="BB18" s="203"/>
      <c r="BC18" s="203"/>
      <c r="BD18" s="203"/>
      <c r="BE18" s="203"/>
      <c r="BF18" s="203"/>
      <c r="BG18" s="203"/>
    </row>
    <row r="19" spans="1:59" s="184" customFormat="1" ht="18" customHeight="1">
      <c r="A19" s="202" t="s">
        <v>593</v>
      </c>
      <c r="B19" s="203">
        <f t="shared" si="2"/>
        <v>4192.11</v>
      </c>
      <c r="C19" s="204">
        <f t="shared" si="3"/>
        <v>249.66</v>
      </c>
      <c r="D19" s="203">
        <v>175.46</v>
      </c>
      <c r="E19" s="203">
        <v>54.67</v>
      </c>
      <c r="F19" s="203">
        <v>19.53</v>
      </c>
      <c r="G19" s="203">
        <v>0</v>
      </c>
      <c r="H19" s="203">
        <f t="shared" si="4"/>
        <v>33.57</v>
      </c>
      <c r="I19" s="203">
        <v>30.57</v>
      </c>
      <c r="J19" s="203">
        <v>0</v>
      </c>
      <c r="K19" s="203">
        <v>0</v>
      </c>
      <c r="L19" s="203">
        <v>0</v>
      </c>
      <c r="M19" s="203">
        <v>0</v>
      </c>
      <c r="N19" s="203">
        <v>0</v>
      </c>
      <c r="O19" s="203">
        <v>0</v>
      </c>
      <c r="P19" s="203">
        <v>0</v>
      </c>
      <c r="Q19" s="203">
        <v>1</v>
      </c>
      <c r="R19" s="203">
        <v>2</v>
      </c>
      <c r="S19" s="203">
        <f t="shared" si="5"/>
        <v>0</v>
      </c>
      <c r="T19" s="203">
        <v>0</v>
      </c>
      <c r="U19" s="203">
        <v>0</v>
      </c>
      <c r="V19" s="203">
        <v>0</v>
      </c>
      <c r="W19" s="203">
        <v>0</v>
      </c>
      <c r="X19" s="203">
        <v>0</v>
      </c>
      <c r="Y19" s="203">
        <v>0</v>
      </c>
      <c r="Z19" s="203">
        <v>0</v>
      </c>
      <c r="AA19" s="203">
        <f t="shared" si="6"/>
        <v>0</v>
      </c>
      <c r="AB19" s="203">
        <v>0</v>
      </c>
      <c r="AC19" s="203">
        <v>0</v>
      </c>
      <c r="AD19" s="203">
        <v>0</v>
      </c>
      <c r="AE19" s="203">
        <v>0</v>
      </c>
      <c r="AF19" s="203">
        <v>0</v>
      </c>
      <c r="AG19" s="203">
        <v>0</v>
      </c>
      <c r="AH19" s="203">
        <f t="shared" si="7"/>
        <v>3906.3399999999997</v>
      </c>
      <c r="AI19" s="203">
        <v>3729.76</v>
      </c>
      <c r="AJ19" s="203">
        <v>135.33</v>
      </c>
      <c r="AK19" s="203">
        <v>41.25</v>
      </c>
      <c r="AL19" s="203">
        <f t="shared" si="8"/>
        <v>0</v>
      </c>
      <c r="AM19" s="203">
        <v>0</v>
      </c>
      <c r="AN19" s="203">
        <v>0</v>
      </c>
      <c r="AO19" s="203">
        <f t="shared" si="9"/>
        <v>0</v>
      </c>
      <c r="AP19" s="203">
        <v>0</v>
      </c>
      <c r="AQ19" s="203">
        <v>0</v>
      </c>
      <c r="AR19" s="203">
        <v>0</v>
      </c>
      <c r="AS19" s="203">
        <f t="shared" si="10"/>
        <v>0</v>
      </c>
      <c r="AT19" s="203">
        <v>0</v>
      </c>
      <c r="AU19" s="203">
        <v>0</v>
      </c>
      <c r="AV19" s="203">
        <f t="shared" si="11"/>
        <v>2.54</v>
      </c>
      <c r="AW19" s="203">
        <v>0</v>
      </c>
      <c r="AX19" s="203">
        <v>0</v>
      </c>
      <c r="AY19" s="203">
        <v>0</v>
      </c>
      <c r="AZ19" s="203">
        <v>0</v>
      </c>
      <c r="BA19" s="203">
        <v>2.54</v>
      </c>
      <c r="BB19" s="203"/>
      <c r="BC19" s="203"/>
      <c r="BD19" s="203"/>
      <c r="BE19" s="203"/>
      <c r="BF19" s="203"/>
      <c r="BG19" s="203"/>
    </row>
    <row r="20" spans="1:59" s="184" customFormat="1" ht="18" customHeight="1">
      <c r="A20" s="202" t="s">
        <v>601</v>
      </c>
      <c r="B20" s="203">
        <f t="shared" si="2"/>
        <v>4128.89</v>
      </c>
      <c r="C20" s="204">
        <f t="shared" si="3"/>
        <v>412.15</v>
      </c>
      <c r="D20" s="203">
        <v>293.92</v>
      </c>
      <c r="E20" s="203">
        <v>85.52</v>
      </c>
      <c r="F20" s="203">
        <v>32.71</v>
      </c>
      <c r="G20" s="203">
        <v>0</v>
      </c>
      <c r="H20" s="203">
        <f t="shared" si="4"/>
        <v>52.84</v>
      </c>
      <c r="I20" s="203">
        <v>49.84</v>
      </c>
      <c r="J20" s="203">
        <v>0</v>
      </c>
      <c r="K20" s="203">
        <v>0</v>
      </c>
      <c r="L20" s="203">
        <v>0</v>
      </c>
      <c r="M20" s="203">
        <v>0</v>
      </c>
      <c r="N20" s="203">
        <v>0</v>
      </c>
      <c r="O20" s="203">
        <v>0</v>
      </c>
      <c r="P20" s="203">
        <v>0</v>
      </c>
      <c r="Q20" s="203">
        <v>3</v>
      </c>
      <c r="R20" s="203">
        <v>0</v>
      </c>
      <c r="S20" s="203">
        <f t="shared" si="5"/>
        <v>0</v>
      </c>
      <c r="T20" s="203">
        <v>0</v>
      </c>
      <c r="U20" s="203">
        <v>0</v>
      </c>
      <c r="V20" s="203">
        <v>0</v>
      </c>
      <c r="W20" s="203">
        <v>0</v>
      </c>
      <c r="X20" s="203">
        <v>0</v>
      </c>
      <c r="Y20" s="203">
        <v>0</v>
      </c>
      <c r="Z20" s="203">
        <v>0</v>
      </c>
      <c r="AA20" s="203">
        <f t="shared" si="6"/>
        <v>0</v>
      </c>
      <c r="AB20" s="203">
        <v>0</v>
      </c>
      <c r="AC20" s="203">
        <v>0</v>
      </c>
      <c r="AD20" s="203">
        <v>0</v>
      </c>
      <c r="AE20" s="203">
        <v>0</v>
      </c>
      <c r="AF20" s="203">
        <v>0</v>
      </c>
      <c r="AG20" s="203">
        <v>0</v>
      </c>
      <c r="AH20" s="203">
        <f t="shared" si="7"/>
        <v>3662.1600000000003</v>
      </c>
      <c r="AI20" s="203">
        <v>3523.8500000000004</v>
      </c>
      <c r="AJ20" s="203">
        <v>126.99</v>
      </c>
      <c r="AK20" s="203">
        <v>11.32</v>
      </c>
      <c r="AL20" s="203">
        <f t="shared" si="8"/>
        <v>0</v>
      </c>
      <c r="AM20" s="203">
        <v>0</v>
      </c>
      <c r="AN20" s="203">
        <v>0</v>
      </c>
      <c r="AO20" s="203">
        <f t="shared" si="9"/>
        <v>0</v>
      </c>
      <c r="AP20" s="203">
        <v>0</v>
      </c>
      <c r="AQ20" s="203">
        <v>0</v>
      </c>
      <c r="AR20" s="203">
        <v>0</v>
      </c>
      <c r="AS20" s="203">
        <f t="shared" si="10"/>
        <v>0</v>
      </c>
      <c r="AT20" s="203">
        <v>0</v>
      </c>
      <c r="AU20" s="203">
        <v>0</v>
      </c>
      <c r="AV20" s="203">
        <f t="shared" si="11"/>
        <v>1.74</v>
      </c>
      <c r="AW20" s="203">
        <v>0</v>
      </c>
      <c r="AX20" s="203">
        <v>0</v>
      </c>
      <c r="AY20" s="203">
        <v>0</v>
      </c>
      <c r="AZ20" s="203">
        <v>0</v>
      </c>
      <c r="BA20" s="203">
        <v>1.74</v>
      </c>
      <c r="BB20" s="203"/>
      <c r="BC20" s="203"/>
      <c r="BD20" s="203"/>
      <c r="BE20" s="203"/>
      <c r="BF20" s="203"/>
      <c r="BG20" s="203"/>
    </row>
    <row r="21" spans="1:59" s="184" customFormat="1" ht="18" customHeight="1">
      <c r="A21" s="202" t="s">
        <v>615</v>
      </c>
      <c r="B21" s="203">
        <f t="shared" si="2"/>
        <v>921.29</v>
      </c>
      <c r="C21" s="204">
        <f t="shared" si="3"/>
        <v>567</v>
      </c>
      <c r="D21" s="203">
        <v>402</v>
      </c>
      <c r="E21" s="203">
        <v>122</v>
      </c>
      <c r="F21" s="203">
        <v>43</v>
      </c>
      <c r="G21" s="203">
        <v>0</v>
      </c>
      <c r="H21" s="203">
        <f t="shared" si="4"/>
        <v>85</v>
      </c>
      <c r="I21" s="203">
        <v>82</v>
      </c>
      <c r="J21" s="203">
        <v>2</v>
      </c>
      <c r="K21" s="203">
        <v>0</v>
      </c>
      <c r="L21" s="203">
        <v>0</v>
      </c>
      <c r="M21" s="203">
        <v>0</v>
      </c>
      <c r="N21" s="203">
        <v>0</v>
      </c>
      <c r="O21" s="203">
        <v>0</v>
      </c>
      <c r="P21" s="203">
        <v>0</v>
      </c>
      <c r="Q21" s="203">
        <v>0</v>
      </c>
      <c r="R21" s="203">
        <v>1</v>
      </c>
      <c r="S21" s="203">
        <f t="shared" si="5"/>
        <v>0</v>
      </c>
      <c r="T21" s="203">
        <v>0</v>
      </c>
      <c r="U21" s="203">
        <v>0</v>
      </c>
      <c r="V21" s="203">
        <v>0</v>
      </c>
      <c r="W21" s="203">
        <v>0</v>
      </c>
      <c r="X21" s="203">
        <v>0</v>
      </c>
      <c r="Y21" s="203">
        <v>0</v>
      </c>
      <c r="Z21" s="203">
        <v>0</v>
      </c>
      <c r="AA21" s="203">
        <f t="shared" si="6"/>
        <v>0</v>
      </c>
      <c r="AB21" s="203">
        <v>0</v>
      </c>
      <c r="AC21" s="203">
        <v>0</v>
      </c>
      <c r="AD21" s="203">
        <v>0</v>
      </c>
      <c r="AE21" s="203">
        <v>0</v>
      </c>
      <c r="AF21" s="203">
        <v>0</v>
      </c>
      <c r="AG21" s="203">
        <v>0</v>
      </c>
      <c r="AH21" s="203">
        <f t="shared" si="7"/>
        <v>175.29000000000002</v>
      </c>
      <c r="AI21" s="203">
        <v>144.83</v>
      </c>
      <c r="AJ21" s="203">
        <v>6.27</v>
      </c>
      <c r="AK21" s="203">
        <v>24.19</v>
      </c>
      <c r="AL21" s="203">
        <f t="shared" si="8"/>
        <v>0</v>
      </c>
      <c r="AM21" s="203">
        <v>0</v>
      </c>
      <c r="AN21" s="203">
        <v>0</v>
      </c>
      <c r="AO21" s="203">
        <f t="shared" si="9"/>
        <v>0</v>
      </c>
      <c r="AP21" s="203">
        <v>0</v>
      </c>
      <c r="AQ21" s="203">
        <v>0</v>
      </c>
      <c r="AR21" s="203">
        <v>0</v>
      </c>
      <c r="AS21" s="203">
        <f t="shared" si="10"/>
        <v>0</v>
      </c>
      <c r="AT21" s="203">
        <v>0</v>
      </c>
      <c r="AU21" s="203">
        <v>0</v>
      </c>
      <c r="AV21" s="203">
        <f t="shared" si="11"/>
        <v>94</v>
      </c>
      <c r="AW21" s="203">
        <v>0</v>
      </c>
      <c r="AX21" s="203">
        <v>0</v>
      </c>
      <c r="AY21" s="203">
        <v>0</v>
      </c>
      <c r="AZ21" s="203">
        <v>0</v>
      </c>
      <c r="BA21" s="203">
        <v>94</v>
      </c>
      <c r="BB21" s="203"/>
      <c r="BC21" s="203"/>
      <c r="BD21" s="203"/>
      <c r="BE21" s="203"/>
      <c r="BF21" s="203"/>
      <c r="BG21" s="203"/>
    </row>
    <row r="22" spans="1:59" s="183" customFormat="1" ht="18" customHeight="1">
      <c r="A22" s="202" t="s">
        <v>726</v>
      </c>
      <c r="B22" s="203">
        <f t="shared" si="2"/>
        <v>0</v>
      </c>
      <c r="C22" s="204">
        <f t="shared" si="3"/>
        <v>0</v>
      </c>
      <c r="D22" s="205">
        <v>0</v>
      </c>
      <c r="E22" s="205">
        <v>0</v>
      </c>
      <c r="F22" s="205">
        <v>0</v>
      </c>
      <c r="G22" s="205">
        <v>0</v>
      </c>
      <c r="H22" s="203">
        <f t="shared" si="4"/>
        <v>0</v>
      </c>
      <c r="I22" s="205">
        <v>0</v>
      </c>
      <c r="J22" s="205">
        <v>0</v>
      </c>
      <c r="K22" s="205">
        <v>0</v>
      </c>
      <c r="L22" s="208">
        <v>0</v>
      </c>
      <c r="M22" s="205">
        <v>0</v>
      </c>
      <c r="N22" s="205">
        <v>0</v>
      </c>
      <c r="O22" s="205">
        <v>0</v>
      </c>
      <c r="P22" s="205">
        <v>0</v>
      </c>
      <c r="Q22" s="205">
        <v>0</v>
      </c>
      <c r="R22" s="205">
        <v>0</v>
      </c>
      <c r="S22" s="203">
        <f t="shared" si="5"/>
        <v>0</v>
      </c>
      <c r="T22" s="205">
        <v>0</v>
      </c>
      <c r="U22" s="205">
        <v>0</v>
      </c>
      <c r="V22" s="205">
        <v>0</v>
      </c>
      <c r="W22" s="205">
        <v>0</v>
      </c>
      <c r="X22" s="205">
        <v>0</v>
      </c>
      <c r="Y22" s="205">
        <v>0</v>
      </c>
      <c r="Z22" s="205">
        <v>0</v>
      </c>
      <c r="AA22" s="203">
        <f t="shared" si="6"/>
        <v>0</v>
      </c>
      <c r="AB22" s="205">
        <v>0</v>
      </c>
      <c r="AC22" s="205">
        <v>0</v>
      </c>
      <c r="AD22" s="205">
        <v>0</v>
      </c>
      <c r="AE22" s="205">
        <v>0</v>
      </c>
      <c r="AF22" s="205">
        <v>0</v>
      </c>
      <c r="AG22" s="213">
        <v>0</v>
      </c>
      <c r="AH22" s="203">
        <f t="shared" si="7"/>
        <v>0</v>
      </c>
      <c r="AI22" s="205">
        <v>0</v>
      </c>
      <c r="AJ22" s="205">
        <v>0</v>
      </c>
      <c r="AK22" s="205">
        <v>0</v>
      </c>
      <c r="AL22" s="203">
        <f t="shared" si="8"/>
        <v>0</v>
      </c>
      <c r="AM22" s="205">
        <v>0</v>
      </c>
      <c r="AN22" s="205">
        <v>0</v>
      </c>
      <c r="AO22" s="203">
        <f t="shared" si="9"/>
        <v>0</v>
      </c>
      <c r="AP22" s="205">
        <v>0</v>
      </c>
      <c r="AQ22" s="205">
        <v>0</v>
      </c>
      <c r="AR22" s="205">
        <v>0</v>
      </c>
      <c r="AS22" s="203">
        <f t="shared" si="10"/>
        <v>0</v>
      </c>
      <c r="AT22" s="205">
        <v>0</v>
      </c>
      <c r="AU22" s="205">
        <v>0</v>
      </c>
      <c r="AV22" s="203">
        <f t="shared" si="11"/>
        <v>0</v>
      </c>
      <c r="AW22" s="205">
        <v>0</v>
      </c>
      <c r="AX22" s="205">
        <v>0</v>
      </c>
      <c r="AY22" s="205">
        <v>0</v>
      </c>
      <c r="AZ22" s="205">
        <v>0</v>
      </c>
      <c r="BA22" s="205">
        <v>0</v>
      </c>
      <c r="BB22" s="203"/>
      <c r="BC22" s="203"/>
      <c r="BD22" s="203"/>
      <c r="BE22" s="203"/>
      <c r="BF22" s="203"/>
      <c r="BG22" s="203"/>
    </row>
    <row r="23" spans="1:59" s="185" customFormat="1" ht="18" customHeight="1">
      <c r="A23" s="202" t="s">
        <v>620</v>
      </c>
      <c r="B23" s="203">
        <f t="shared" si="2"/>
        <v>0</v>
      </c>
      <c r="C23" s="204">
        <f t="shared" si="3"/>
        <v>0</v>
      </c>
      <c r="D23" s="205">
        <v>0</v>
      </c>
      <c r="E23" s="205">
        <v>0</v>
      </c>
      <c r="F23" s="205">
        <v>0</v>
      </c>
      <c r="G23" s="205">
        <v>0</v>
      </c>
      <c r="H23" s="203">
        <f t="shared" si="4"/>
        <v>0</v>
      </c>
      <c r="I23" s="205">
        <v>0</v>
      </c>
      <c r="J23" s="205">
        <v>0</v>
      </c>
      <c r="K23" s="205">
        <v>0</v>
      </c>
      <c r="L23" s="205">
        <v>0</v>
      </c>
      <c r="M23" s="205">
        <v>0</v>
      </c>
      <c r="N23" s="205">
        <v>0</v>
      </c>
      <c r="O23" s="205">
        <v>0</v>
      </c>
      <c r="P23" s="205">
        <v>0</v>
      </c>
      <c r="Q23" s="205">
        <v>0</v>
      </c>
      <c r="R23" s="205">
        <v>0</v>
      </c>
      <c r="S23" s="203">
        <f t="shared" si="5"/>
        <v>0</v>
      </c>
      <c r="T23" s="205">
        <v>0</v>
      </c>
      <c r="U23" s="205">
        <v>0</v>
      </c>
      <c r="V23" s="205">
        <v>0</v>
      </c>
      <c r="W23" s="205">
        <v>0</v>
      </c>
      <c r="X23" s="205">
        <v>0</v>
      </c>
      <c r="Y23" s="205">
        <v>0</v>
      </c>
      <c r="Z23" s="205">
        <v>0</v>
      </c>
      <c r="AA23" s="203">
        <f t="shared" si="6"/>
        <v>0</v>
      </c>
      <c r="AB23" s="205">
        <v>0</v>
      </c>
      <c r="AC23" s="205">
        <v>0</v>
      </c>
      <c r="AD23" s="205">
        <v>0</v>
      </c>
      <c r="AE23" s="205">
        <v>0</v>
      </c>
      <c r="AF23" s="205">
        <v>0</v>
      </c>
      <c r="AG23" s="213">
        <v>0</v>
      </c>
      <c r="AH23" s="203">
        <f t="shared" si="7"/>
        <v>0</v>
      </c>
      <c r="AI23" s="205">
        <v>0</v>
      </c>
      <c r="AJ23" s="205">
        <v>0</v>
      </c>
      <c r="AK23" s="205">
        <v>0</v>
      </c>
      <c r="AL23" s="203">
        <f t="shared" si="8"/>
        <v>0</v>
      </c>
      <c r="AM23" s="205">
        <v>0</v>
      </c>
      <c r="AN23" s="205">
        <v>0</v>
      </c>
      <c r="AO23" s="203">
        <f t="shared" si="9"/>
        <v>0</v>
      </c>
      <c r="AP23" s="205">
        <v>0</v>
      </c>
      <c r="AQ23" s="205">
        <v>0</v>
      </c>
      <c r="AR23" s="205">
        <v>0</v>
      </c>
      <c r="AS23" s="203">
        <f t="shared" si="10"/>
        <v>0</v>
      </c>
      <c r="AT23" s="205">
        <v>0</v>
      </c>
      <c r="AU23" s="205">
        <v>0</v>
      </c>
      <c r="AV23" s="203">
        <f t="shared" si="11"/>
        <v>0</v>
      </c>
      <c r="AW23" s="205">
        <v>0</v>
      </c>
      <c r="AX23" s="205">
        <v>0</v>
      </c>
      <c r="AY23" s="205">
        <v>0</v>
      </c>
      <c r="AZ23" s="205">
        <v>0</v>
      </c>
      <c r="BA23" s="205">
        <v>0</v>
      </c>
      <c r="BB23" s="203"/>
      <c r="BC23" s="203"/>
      <c r="BD23" s="203"/>
      <c r="BE23" s="203"/>
      <c r="BF23" s="203"/>
      <c r="BG23" s="203"/>
    </row>
    <row r="24" spans="1:59" s="185" customFormat="1" ht="18" customHeight="1">
      <c r="A24" s="202" t="s">
        <v>622</v>
      </c>
      <c r="B24" s="203">
        <f t="shared" si="2"/>
        <v>0</v>
      </c>
      <c r="C24" s="204">
        <f t="shared" si="3"/>
        <v>0</v>
      </c>
      <c r="D24" s="201">
        <v>0</v>
      </c>
      <c r="E24" s="201">
        <v>0</v>
      </c>
      <c r="F24" s="201">
        <v>0</v>
      </c>
      <c r="G24" s="201">
        <v>0</v>
      </c>
      <c r="H24" s="203">
        <f t="shared" si="4"/>
        <v>0</v>
      </c>
      <c r="I24" s="201">
        <v>0</v>
      </c>
      <c r="J24" s="201">
        <v>0</v>
      </c>
      <c r="K24" s="201">
        <v>0</v>
      </c>
      <c r="L24" s="201">
        <v>0</v>
      </c>
      <c r="M24" s="201">
        <v>0</v>
      </c>
      <c r="N24" s="201">
        <v>0</v>
      </c>
      <c r="O24" s="201">
        <v>0</v>
      </c>
      <c r="P24" s="201">
        <v>0</v>
      </c>
      <c r="Q24" s="201">
        <v>0</v>
      </c>
      <c r="R24" s="201">
        <v>0</v>
      </c>
      <c r="S24" s="203">
        <f t="shared" si="5"/>
        <v>0</v>
      </c>
      <c r="T24" s="201">
        <v>0</v>
      </c>
      <c r="U24" s="201">
        <v>0</v>
      </c>
      <c r="V24" s="201">
        <v>0</v>
      </c>
      <c r="W24" s="201">
        <v>0</v>
      </c>
      <c r="X24" s="201">
        <v>0</v>
      </c>
      <c r="Y24" s="201">
        <v>0</v>
      </c>
      <c r="Z24" s="201">
        <v>0</v>
      </c>
      <c r="AA24" s="203">
        <f t="shared" si="6"/>
        <v>0</v>
      </c>
      <c r="AB24" s="201">
        <v>0</v>
      </c>
      <c r="AC24" s="201">
        <v>0</v>
      </c>
      <c r="AD24" s="201">
        <v>0</v>
      </c>
      <c r="AE24" s="201">
        <v>0</v>
      </c>
      <c r="AF24" s="201">
        <v>0</v>
      </c>
      <c r="AG24" s="201">
        <v>0</v>
      </c>
      <c r="AH24" s="203">
        <f t="shared" si="7"/>
        <v>0</v>
      </c>
      <c r="AI24" s="201">
        <v>0</v>
      </c>
      <c r="AJ24" s="201">
        <v>0</v>
      </c>
      <c r="AK24" s="201">
        <v>0</v>
      </c>
      <c r="AL24" s="203">
        <f t="shared" si="8"/>
        <v>0</v>
      </c>
      <c r="AM24" s="201">
        <v>0</v>
      </c>
      <c r="AN24" s="201">
        <v>0</v>
      </c>
      <c r="AO24" s="203">
        <f t="shared" si="9"/>
        <v>0</v>
      </c>
      <c r="AP24" s="201">
        <v>0</v>
      </c>
      <c r="AQ24" s="201">
        <v>0</v>
      </c>
      <c r="AR24" s="201">
        <v>0</v>
      </c>
      <c r="AS24" s="203">
        <f t="shared" si="10"/>
        <v>0</v>
      </c>
      <c r="AT24" s="201">
        <v>0</v>
      </c>
      <c r="AU24" s="201">
        <v>0</v>
      </c>
      <c r="AV24" s="203">
        <f t="shared" si="11"/>
        <v>0</v>
      </c>
      <c r="AW24" s="201">
        <v>0</v>
      </c>
      <c r="AX24" s="201">
        <v>0</v>
      </c>
      <c r="AY24" s="201">
        <v>0</v>
      </c>
      <c r="AZ24" s="201">
        <v>0</v>
      </c>
      <c r="BA24" s="201">
        <v>0</v>
      </c>
      <c r="BB24" s="203"/>
      <c r="BC24" s="203"/>
      <c r="BD24" s="203"/>
      <c r="BE24" s="203"/>
      <c r="BF24" s="203"/>
      <c r="BG24" s="203"/>
    </row>
    <row r="25" spans="1:59" s="185" customFormat="1" ht="18" customHeight="1">
      <c r="A25" s="202" t="s">
        <v>629</v>
      </c>
      <c r="B25" s="203">
        <f t="shared" si="2"/>
        <v>0</v>
      </c>
      <c r="C25" s="204">
        <f t="shared" si="3"/>
        <v>0</v>
      </c>
      <c r="D25" s="205">
        <v>0</v>
      </c>
      <c r="E25" s="205">
        <v>0</v>
      </c>
      <c r="F25" s="205">
        <v>0</v>
      </c>
      <c r="G25" s="205">
        <v>0</v>
      </c>
      <c r="H25" s="203">
        <f t="shared" si="4"/>
        <v>0</v>
      </c>
      <c r="I25" s="205">
        <v>0</v>
      </c>
      <c r="J25" s="205">
        <v>0</v>
      </c>
      <c r="K25" s="205">
        <v>0</v>
      </c>
      <c r="L25" s="205">
        <v>0</v>
      </c>
      <c r="M25" s="205">
        <v>0</v>
      </c>
      <c r="N25" s="205">
        <v>0</v>
      </c>
      <c r="O25" s="205">
        <v>0</v>
      </c>
      <c r="P25" s="205">
        <v>0</v>
      </c>
      <c r="Q25" s="205">
        <v>0</v>
      </c>
      <c r="R25" s="205">
        <v>0</v>
      </c>
      <c r="S25" s="203">
        <f t="shared" si="5"/>
        <v>0</v>
      </c>
      <c r="T25" s="205">
        <v>0</v>
      </c>
      <c r="U25" s="205">
        <v>0</v>
      </c>
      <c r="V25" s="205">
        <v>0</v>
      </c>
      <c r="W25" s="205">
        <v>0</v>
      </c>
      <c r="X25" s="205">
        <v>0</v>
      </c>
      <c r="Y25" s="205">
        <v>0</v>
      </c>
      <c r="Z25" s="211">
        <v>0</v>
      </c>
      <c r="AA25" s="203">
        <f t="shared" si="6"/>
        <v>0</v>
      </c>
      <c r="AB25" s="205">
        <v>0</v>
      </c>
      <c r="AC25" s="205">
        <v>0</v>
      </c>
      <c r="AD25" s="205">
        <v>0</v>
      </c>
      <c r="AE25" s="205">
        <v>0</v>
      </c>
      <c r="AF25" s="205">
        <v>0</v>
      </c>
      <c r="AG25" s="205">
        <v>0</v>
      </c>
      <c r="AH25" s="203">
        <f t="shared" si="7"/>
        <v>0</v>
      </c>
      <c r="AI25" s="205">
        <v>0</v>
      </c>
      <c r="AJ25" s="205">
        <v>0</v>
      </c>
      <c r="AK25" s="205">
        <v>0</v>
      </c>
      <c r="AL25" s="203">
        <f t="shared" si="8"/>
        <v>0</v>
      </c>
      <c r="AM25" s="205">
        <v>0</v>
      </c>
      <c r="AN25" s="205">
        <v>0</v>
      </c>
      <c r="AO25" s="203">
        <f t="shared" si="9"/>
        <v>0</v>
      </c>
      <c r="AP25" s="205">
        <v>0</v>
      </c>
      <c r="AQ25" s="205">
        <v>0</v>
      </c>
      <c r="AR25" s="205">
        <v>0</v>
      </c>
      <c r="AS25" s="203">
        <f t="shared" si="10"/>
        <v>0</v>
      </c>
      <c r="AT25" s="205">
        <v>0</v>
      </c>
      <c r="AU25" s="205">
        <v>0</v>
      </c>
      <c r="AV25" s="203">
        <f t="shared" si="11"/>
        <v>0</v>
      </c>
      <c r="AW25" s="205">
        <v>0</v>
      </c>
      <c r="AX25" s="205">
        <v>0</v>
      </c>
      <c r="AY25" s="205">
        <v>0</v>
      </c>
      <c r="AZ25" s="205">
        <v>0</v>
      </c>
      <c r="BA25" s="205">
        <v>0</v>
      </c>
      <c r="BB25" s="203"/>
      <c r="BC25" s="203"/>
      <c r="BD25" s="203"/>
      <c r="BE25" s="203"/>
      <c r="BF25" s="203"/>
      <c r="BG25" s="203"/>
    </row>
    <row r="26" spans="1:59" s="184" customFormat="1" ht="18" customHeight="1">
      <c r="A26" s="202" t="s">
        <v>636</v>
      </c>
      <c r="B26" s="203">
        <f t="shared" si="2"/>
        <v>139.5</v>
      </c>
      <c r="C26" s="204">
        <f t="shared" si="3"/>
        <v>0</v>
      </c>
      <c r="D26" s="201">
        <v>0</v>
      </c>
      <c r="E26" s="201">
        <v>0</v>
      </c>
      <c r="F26" s="201">
        <v>0</v>
      </c>
      <c r="G26" s="201">
        <v>0</v>
      </c>
      <c r="H26" s="203">
        <f t="shared" si="4"/>
        <v>0</v>
      </c>
      <c r="I26" s="201">
        <v>0</v>
      </c>
      <c r="J26" s="201">
        <v>0</v>
      </c>
      <c r="K26" s="201">
        <v>0</v>
      </c>
      <c r="L26" s="201">
        <v>0</v>
      </c>
      <c r="M26" s="201">
        <v>0</v>
      </c>
      <c r="N26" s="201">
        <v>0</v>
      </c>
      <c r="O26" s="201">
        <v>0</v>
      </c>
      <c r="P26" s="201">
        <v>0</v>
      </c>
      <c r="Q26" s="201">
        <v>0</v>
      </c>
      <c r="R26" s="201">
        <v>0</v>
      </c>
      <c r="S26" s="203">
        <f t="shared" si="5"/>
        <v>0</v>
      </c>
      <c r="T26" s="201">
        <v>0</v>
      </c>
      <c r="U26" s="201">
        <v>0</v>
      </c>
      <c r="V26" s="201">
        <v>0</v>
      </c>
      <c r="W26" s="201">
        <v>0</v>
      </c>
      <c r="X26" s="201">
        <v>0</v>
      </c>
      <c r="Y26" s="201">
        <v>0</v>
      </c>
      <c r="Z26" s="201">
        <v>0</v>
      </c>
      <c r="AA26" s="203">
        <f t="shared" si="6"/>
        <v>0</v>
      </c>
      <c r="AB26" s="201">
        <v>0</v>
      </c>
      <c r="AC26" s="201">
        <v>0</v>
      </c>
      <c r="AD26" s="201">
        <v>0</v>
      </c>
      <c r="AE26" s="201">
        <v>0</v>
      </c>
      <c r="AF26" s="201">
        <v>0</v>
      </c>
      <c r="AG26" s="201">
        <v>0</v>
      </c>
      <c r="AH26" s="203">
        <f t="shared" si="7"/>
        <v>139.5</v>
      </c>
      <c r="AI26" s="201">
        <v>139.5</v>
      </c>
      <c r="AJ26" s="201">
        <v>0</v>
      </c>
      <c r="AK26" s="201">
        <v>0</v>
      </c>
      <c r="AL26" s="203">
        <f t="shared" si="8"/>
        <v>0</v>
      </c>
      <c r="AM26" s="201">
        <v>0</v>
      </c>
      <c r="AN26" s="201">
        <v>0</v>
      </c>
      <c r="AO26" s="203">
        <f t="shared" si="9"/>
        <v>0</v>
      </c>
      <c r="AP26" s="201">
        <v>0</v>
      </c>
      <c r="AQ26" s="201">
        <v>0</v>
      </c>
      <c r="AR26" s="201">
        <v>0</v>
      </c>
      <c r="AS26" s="203">
        <f t="shared" si="10"/>
        <v>0</v>
      </c>
      <c r="AT26" s="201">
        <v>0</v>
      </c>
      <c r="AU26" s="201">
        <v>0</v>
      </c>
      <c r="AV26" s="203">
        <f t="shared" si="11"/>
        <v>0</v>
      </c>
      <c r="AW26" s="201">
        <v>0</v>
      </c>
      <c r="AX26" s="201">
        <v>0</v>
      </c>
      <c r="AY26" s="201">
        <v>0</v>
      </c>
      <c r="AZ26" s="201">
        <v>0</v>
      </c>
      <c r="BA26" s="201">
        <v>0</v>
      </c>
      <c r="BB26" s="203"/>
      <c r="BC26" s="203"/>
      <c r="BD26" s="203"/>
      <c r="BE26" s="203"/>
      <c r="BF26" s="203"/>
      <c r="BG26" s="203"/>
    </row>
    <row r="27" spans="1:59" s="183" customFormat="1" ht="18" customHeight="1">
      <c r="A27" s="202" t="s">
        <v>639</v>
      </c>
      <c r="B27" s="203">
        <f t="shared" si="2"/>
        <v>1895.4</v>
      </c>
      <c r="C27" s="204">
        <f t="shared" si="3"/>
        <v>162.12</v>
      </c>
      <c r="D27" s="201">
        <v>113.37</v>
      </c>
      <c r="E27" s="201">
        <v>31.54</v>
      </c>
      <c r="F27" s="201">
        <v>12.09</v>
      </c>
      <c r="G27" s="201">
        <v>5.12</v>
      </c>
      <c r="H27" s="203">
        <f t="shared" si="4"/>
        <v>24.62</v>
      </c>
      <c r="I27" s="201">
        <v>21.12</v>
      </c>
      <c r="J27" s="201">
        <v>0</v>
      </c>
      <c r="K27" s="201">
        <v>0</v>
      </c>
      <c r="L27" s="201">
        <v>0</v>
      </c>
      <c r="M27" s="201">
        <v>2</v>
      </c>
      <c r="N27" s="201">
        <v>0</v>
      </c>
      <c r="O27" s="201">
        <v>0</v>
      </c>
      <c r="P27" s="201">
        <v>0</v>
      </c>
      <c r="Q27" s="201">
        <v>0</v>
      </c>
      <c r="R27" s="201">
        <v>1.5</v>
      </c>
      <c r="S27" s="203">
        <f t="shared" si="5"/>
        <v>0</v>
      </c>
      <c r="T27" s="201">
        <v>0</v>
      </c>
      <c r="U27" s="201">
        <v>0</v>
      </c>
      <c r="V27" s="201">
        <v>0</v>
      </c>
      <c r="W27" s="201">
        <v>0</v>
      </c>
      <c r="X27" s="201">
        <v>0</v>
      </c>
      <c r="Y27" s="201">
        <v>0</v>
      </c>
      <c r="Z27" s="201">
        <v>0</v>
      </c>
      <c r="AA27" s="203">
        <f t="shared" si="6"/>
        <v>0</v>
      </c>
      <c r="AB27" s="201">
        <v>0</v>
      </c>
      <c r="AC27" s="201">
        <v>0</v>
      </c>
      <c r="AD27" s="201">
        <v>0</v>
      </c>
      <c r="AE27" s="201">
        <v>0</v>
      </c>
      <c r="AF27" s="201">
        <v>0</v>
      </c>
      <c r="AG27" s="201">
        <v>0</v>
      </c>
      <c r="AH27" s="203">
        <f t="shared" si="7"/>
        <v>1708.66</v>
      </c>
      <c r="AI27" s="201">
        <v>1631.31</v>
      </c>
      <c r="AJ27" s="201">
        <v>74.68</v>
      </c>
      <c r="AK27" s="201">
        <v>2.67</v>
      </c>
      <c r="AL27" s="203">
        <f t="shared" si="8"/>
        <v>0</v>
      </c>
      <c r="AM27" s="201">
        <v>0</v>
      </c>
      <c r="AN27" s="201">
        <v>0</v>
      </c>
      <c r="AO27" s="203">
        <f t="shared" si="9"/>
        <v>0</v>
      </c>
      <c r="AP27" s="201">
        <v>0</v>
      </c>
      <c r="AQ27" s="201">
        <v>0</v>
      </c>
      <c r="AR27" s="201">
        <v>0</v>
      </c>
      <c r="AS27" s="203">
        <f t="shared" si="10"/>
        <v>0</v>
      </c>
      <c r="AT27" s="201">
        <v>0</v>
      </c>
      <c r="AU27" s="201">
        <v>0</v>
      </c>
      <c r="AV27" s="203">
        <f t="shared" si="11"/>
        <v>0</v>
      </c>
      <c r="AW27" s="201">
        <v>0</v>
      </c>
      <c r="AX27" s="201">
        <v>0</v>
      </c>
      <c r="AY27" s="201">
        <v>0</v>
      </c>
      <c r="AZ27" s="201">
        <v>0</v>
      </c>
      <c r="BA27" s="201">
        <v>0</v>
      </c>
      <c r="BB27" s="203"/>
      <c r="BC27" s="203"/>
      <c r="BD27" s="203"/>
      <c r="BE27" s="203"/>
      <c r="BF27" s="203"/>
      <c r="BG27" s="203"/>
    </row>
    <row r="28" spans="1:59" s="183" customFormat="1" ht="18" customHeight="1">
      <c r="A28" s="202" t="s">
        <v>653</v>
      </c>
      <c r="B28" s="203">
        <f t="shared" si="2"/>
        <v>0</v>
      </c>
      <c r="C28" s="204">
        <f t="shared" si="3"/>
        <v>0</v>
      </c>
      <c r="D28" s="205">
        <v>0</v>
      </c>
      <c r="E28" s="205">
        <v>0</v>
      </c>
      <c r="F28" s="205">
        <v>0</v>
      </c>
      <c r="G28" s="205">
        <v>0</v>
      </c>
      <c r="H28" s="203">
        <f t="shared" si="4"/>
        <v>0</v>
      </c>
      <c r="I28" s="205">
        <v>0</v>
      </c>
      <c r="J28" s="205">
        <v>0</v>
      </c>
      <c r="K28" s="205">
        <v>0</v>
      </c>
      <c r="L28" s="205">
        <v>0</v>
      </c>
      <c r="M28" s="205">
        <v>0</v>
      </c>
      <c r="N28" s="205">
        <v>0</v>
      </c>
      <c r="O28" s="205">
        <v>0</v>
      </c>
      <c r="P28" s="205">
        <v>0</v>
      </c>
      <c r="Q28" s="205">
        <v>0</v>
      </c>
      <c r="R28" s="205">
        <v>0</v>
      </c>
      <c r="S28" s="203">
        <f t="shared" si="5"/>
        <v>0</v>
      </c>
      <c r="T28" s="205">
        <v>0</v>
      </c>
      <c r="U28" s="205">
        <v>0</v>
      </c>
      <c r="V28" s="205">
        <v>0</v>
      </c>
      <c r="W28" s="205">
        <v>0</v>
      </c>
      <c r="X28" s="205">
        <v>0</v>
      </c>
      <c r="Y28" s="205">
        <v>0</v>
      </c>
      <c r="Z28" s="205">
        <v>0</v>
      </c>
      <c r="AA28" s="203">
        <f t="shared" si="6"/>
        <v>0</v>
      </c>
      <c r="AB28" s="205">
        <v>0</v>
      </c>
      <c r="AC28" s="205">
        <v>0</v>
      </c>
      <c r="AD28" s="205">
        <v>0</v>
      </c>
      <c r="AE28" s="205">
        <v>0</v>
      </c>
      <c r="AF28" s="205">
        <v>0</v>
      </c>
      <c r="AG28" s="205">
        <v>0</v>
      </c>
      <c r="AH28" s="203">
        <f t="shared" si="7"/>
        <v>0</v>
      </c>
      <c r="AI28" s="205">
        <v>0</v>
      </c>
      <c r="AJ28" s="205">
        <v>0</v>
      </c>
      <c r="AK28" s="205">
        <v>0</v>
      </c>
      <c r="AL28" s="203">
        <f t="shared" si="8"/>
        <v>0</v>
      </c>
      <c r="AM28" s="205">
        <v>0</v>
      </c>
      <c r="AN28" s="205">
        <v>0</v>
      </c>
      <c r="AO28" s="203">
        <f t="shared" si="9"/>
        <v>0</v>
      </c>
      <c r="AP28" s="205">
        <v>0</v>
      </c>
      <c r="AQ28" s="205">
        <v>0</v>
      </c>
      <c r="AR28" s="205">
        <v>0</v>
      </c>
      <c r="AS28" s="203">
        <f t="shared" si="10"/>
        <v>0</v>
      </c>
      <c r="AT28" s="205">
        <v>0</v>
      </c>
      <c r="AU28" s="205">
        <v>0</v>
      </c>
      <c r="AV28" s="203">
        <f t="shared" si="11"/>
        <v>0</v>
      </c>
      <c r="AW28" s="205">
        <v>0</v>
      </c>
      <c r="AX28" s="205">
        <v>0</v>
      </c>
      <c r="AY28" s="205">
        <v>0</v>
      </c>
      <c r="AZ28" s="205">
        <v>0</v>
      </c>
      <c r="BA28" s="205">
        <v>0</v>
      </c>
      <c r="BB28" s="203"/>
      <c r="BC28" s="203"/>
      <c r="BD28" s="203"/>
      <c r="BE28" s="203"/>
      <c r="BF28" s="203"/>
      <c r="BG28" s="203"/>
    </row>
    <row r="29" spans="1:59" s="184" customFormat="1" ht="18" customHeight="1">
      <c r="A29" s="202" t="s">
        <v>727</v>
      </c>
      <c r="B29" s="203">
        <f t="shared" si="2"/>
        <v>0</v>
      </c>
      <c r="C29" s="204">
        <f t="shared" si="3"/>
        <v>0</v>
      </c>
      <c r="D29" s="205">
        <v>0</v>
      </c>
      <c r="E29" s="205">
        <v>0</v>
      </c>
      <c r="F29" s="205">
        <v>0</v>
      </c>
      <c r="G29" s="205">
        <v>0</v>
      </c>
      <c r="H29" s="203">
        <f t="shared" si="4"/>
        <v>0</v>
      </c>
      <c r="I29" s="205">
        <v>0</v>
      </c>
      <c r="J29" s="205">
        <v>0</v>
      </c>
      <c r="K29" s="205">
        <v>0</v>
      </c>
      <c r="L29" s="205">
        <v>0</v>
      </c>
      <c r="M29" s="205">
        <v>0</v>
      </c>
      <c r="N29" s="205">
        <v>0</v>
      </c>
      <c r="O29" s="205">
        <v>0</v>
      </c>
      <c r="P29" s="205">
        <v>0</v>
      </c>
      <c r="Q29" s="205">
        <v>0</v>
      </c>
      <c r="R29" s="205">
        <v>0</v>
      </c>
      <c r="S29" s="203">
        <f t="shared" si="5"/>
        <v>0</v>
      </c>
      <c r="T29" s="205">
        <v>0</v>
      </c>
      <c r="U29" s="205">
        <v>0</v>
      </c>
      <c r="V29" s="205">
        <v>0</v>
      </c>
      <c r="W29" s="205">
        <v>0</v>
      </c>
      <c r="X29" s="205">
        <v>0</v>
      </c>
      <c r="Y29" s="205">
        <v>0</v>
      </c>
      <c r="Z29" s="205">
        <v>0</v>
      </c>
      <c r="AA29" s="203">
        <f t="shared" si="6"/>
        <v>0</v>
      </c>
      <c r="AB29" s="205">
        <v>0</v>
      </c>
      <c r="AC29" s="205">
        <v>0</v>
      </c>
      <c r="AD29" s="205">
        <v>0</v>
      </c>
      <c r="AE29" s="205">
        <v>0</v>
      </c>
      <c r="AF29" s="205">
        <v>0</v>
      </c>
      <c r="AG29" s="205">
        <v>0</v>
      </c>
      <c r="AH29" s="203">
        <f t="shared" si="7"/>
        <v>0</v>
      </c>
      <c r="AI29" s="205">
        <v>0</v>
      </c>
      <c r="AJ29" s="205">
        <v>0</v>
      </c>
      <c r="AK29" s="205">
        <v>0</v>
      </c>
      <c r="AL29" s="203">
        <f t="shared" si="8"/>
        <v>0</v>
      </c>
      <c r="AM29" s="205">
        <v>0</v>
      </c>
      <c r="AN29" s="205">
        <v>0</v>
      </c>
      <c r="AO29" s="203">
        <f t="shared" si="9"/>
        <v>0</v>
      </c>
      <c r="AP29" s="205">
        <v>0</v>
      </c>
      <c r="AQ29" s="205">
        <v>0</v>
      </c>
      <c r="AR29" s="205">
        <v>0</v>
      </c>
      <c r="AS29" s="203">
        <f t="shared" si="10"/>
        <v>0</v>
      </c>
      <c r="AT29" s="205">
        <v>0</v>
      </c>
      <c r="AU29" s="205">
        <v>0</v>
      </c>
      <c r="AV29" s="203">
        <f t="shared" si="11"/>
        <v>0</v>
      </c>
      <c r="AW29" s="205">
        <v>0</v>
      </c>
      <c r="AX29" s="205">
        <v>0</v>
      </c>
      <c r="AY29" s="205">
        <v>0</v>
      </c>
      <c r="AZ29" s="205">
        <v>0</v>
      </c>
      <c r="BA29" s="205">
        <v>0</v>
      </c>
      <c r="BB29" s="203"/>
      <c r="BC29" s="203"/>
      <c r="BD29" s="203"/>
      <c r="BE29" s="203"/>
      <c r="BF29" s="203"/>
      <c r="BG29" s="203"/>
    </row>
    <row r="30" spans="1:59" s="185" customFormat="1" ht="18" customHeight="1">
      <c r="A30" s="202" t="s">
        <v>658</v>
      </c>
      <c r="B30" s="203">
        <f t="shared" si="2"/>
        <v>0</v>
      </c>
      <c r="C30" s="204">
        <f t="shared" si="3"/>
        <v>0</v>
      </c>
      <c r="D30" s="205">
        <v>0</v>
      </c>
      <c r="E30" s="205">
        <v>0</v>
      </c>
      <c r="F30" s="205">
        <v>0</v>
      </c>
      <c r="G30" s="205">
        <v>0</v>
      </c>
      <c r="H30" s="203">
        <f t="shared" si="4"/>
        <v>0</v>
      </c>
      <c r="I30" s="205">
        <v>0</v>
      </c>
      <c r="J30" s="205">
        <v>0</v>
      </c>
      <c r="K30" s="205">
        <v>0</v>
      </c>
      <c r="L30" s="205">
        <v>0</v>
      </c>
      <c r="M30" s="205">
        <v>0</v>
      </c>
      <c r="N30" s="205">
        <v>0</v>
      </c>
      <c r="O30" s="205">
        <v>0</v>
      </c>
      <c r="P30" s="205">
        <v>0</v>
      </c>
      <c r="Q30" s="205">
        <v>0</v>
      </c>
      <c r="R30" s="205">
        <v>0</v>
      </c>
      <c r="S30" s="203">
        <f t="shared" si="5"/>
        <v>0</v>
      </c>
      <c r="T30" s="205">
        <v>0</v>
      </c>
      <c r="U30" s="205">
        <v>0</v>
      </c>
      <c r="V30" s="205">
        <v>0</v>
      </c>
      <c r="W30" s="205">
        <v>0</v>
      </c>
      <c r="X30" s="205">
        <v>0</v>
      </c>
      <c r="Y30" s="205">
        <v>0</v>
      </c>
      <c r="Z30" s="205">
        <v>0</v>
      </c>
      <c r="AA30" s="203">
        <f t="shared" si="6"/>
        <v>0</v>
      </c>
      <c r="AB30" s="205">
        <v>0</v>
      </c>
      <c r="AC30" s="205">
        <v>0</v>
      </c>
      <c r="AD30" s="205">
        <v>0</v>
      </c>
      <c r="AE30" s="205">
        <v>0</v>
      </c>
      <c r="AF30" s="205">
        <v>0</v>
      </c>
      <c r="AG30" s="205">
        <v>0</v>
      </c>
      <c r="AH30" s="203">
        <f t="shared" si="7"/>
        <v>0</v>
      </c>
      <c r="AI30" s="205">
        <v>0</v>
      </c>
      <c r="AJ30" s="205">
        <v>0</v>
      </c>
      <c r="AK30" s="205">
        <v>0</v>
      </c>
      <c r="AL30" s="203">
        <f t="shared" si="8"/>
        <v>0</v>
      </c>
      <c r="AM30" s="205">
        <v>0</v>
      </c>
      <c r="AN30" s="205">
        <v>0</v>
      </c>
      <c r="AO30" s="203">
        <f t="shared" si="9"/>
        <v>0</v>
      </c>
      <c r="AP30" s="205">
        <v>0</v>
      </c>
      <c r="AQ30" s="205">
        <v>0</v>
      </c>
      <c r="AR30" s="205">
        <v>0</v>
      </c>
      <c r="AS30" s="203">
        <f t="shared" si="10"/>
        <v>0</v>
      </c>
      <c r="AT30" s="205">
        <v>0</v>
      </c>
      <c r="AU30" s="205">
        <v>0</v>
      </c>
      <c r="AV30" s="203">
        <f t="shared" si="11"/>
        <v>0</v>
      </c>
      <c r="AW30" s="205">
        <v>0</v>
      </c>
      <c r="AX30" s="205">
        <v>0</v>
      </c>
      <c r="AY30" s="205">
        <v>0</v>
      </c>
      <c r="AZ30" s="205">
        <v>0</v>
      </c>
      <c r="BA30" s="205">
        <v>0</v>
      </c>
      <c r="BB30" s="203"/>
      <c r="BC30" s="203"/>
      <c r="BD30" s="203"/>
      <c r="BE30" s="203"/>
      <c r="BF30" s="203"/>
      <c r="BG30" s="203"/>
    </row>
    <row r="31" spans="1:59" s="185" customFormat="1" ht="18" customHeight="1">
      <c r="A31" s="202" t="s">
        <v>661</v>
      </c>
      <c r="B31" s="203">
        <f t="shared" si="2"/>
        <v>0</v>
      </c>
      <c r="C31" s="204">
        <f t="shared" si="3"/>
        <v>0</v>
      </c>
      <c r="D31" s="205">
        <v>0</v>
      </c>
      <c r="E31" s="205">
        <v>0</v>
      </c>
      <c r="F31" s="205">
        <v>0</v>
      </c>
      <c r="G31" s="205">
        <v>0</v>
      </c>
      <c r="H31" s="203">
        <f t="shared" si="4"/>
        <v>0</v>
      </c>
      <c r="I31" s="205">
        <v>0</v>
      </c>
      <c r="J31" s="205">
        <v>0</v>
      </c>
      <c r="K31" s="205">
        <v>0</v>
      </c>
      <c r="L31" s="205">
        <v>0</v>
      </c>
      <c r="M31" s="205">
        <v>0</v>
      </c>
      <c r="N31" s="205">
        <v>0</v>
      </c>
      <c r="O31" s="205">
        <v>0</v>
      </c>
      <c r="P31" s="205">
        <v>0</v>
      </c>
      <c r="Q31" s="205">
        <v>0</v>
      </c>
      <c r="R31" s="205">
        <v>0</v>
      </c>
      <c r="S31" s="203">
        <f t="shared" si="5"/>
        <v>0</v>
      </c>
      <c r="T31" s="205">
        <v>0</v>
      </c>
      <c r="U31" s="205">
        <v>0</v>
      </c>
      <c r="V31" s="205">
        <v>0</v>
      </c>
      <c r="W31" s="205">
        <v>0</v>
      </c>
      <c r="X31" s="205">
        <v>0</v>
      </c>
      <c r="Y31" s="205">
        <v>0</v>
      </c>
      <c r="Z31" s="205">
        <v>0</v>
      </c>
      <c r="AA31" s="203">
        <f t="shared" si="6"/>
        <v>0</v>
      </c>
      <c r="AB31" s="205">
        <v>0</v>
      </c>
      <c r="AC31" s="205">
        <v>0</v>
      </c>
      <c r="AD31" s="205">
        <v>0</v>
      </c>
      <c r="AE31" s="205">
        <v>0</v>
      </c>
      <c r="AF31" s="205">
        <v>0</v>
      </c>
      <c r="AG31" s="205">
        <v>0</v>
      </c>
      <c r="AH31" s="203">
        <f t="shared" si="7"/>
        <v>0</v>
      </c>
      <c r="AI31" s="205">
        <v>0</v>
      </c>
      <c r="AJ31" s="205">
        <v>0</v>
      </c>
      <c r="AK31" s="205">
        <v>0</v>
      </c>
      <c r="AL31" s="203">
        <f t="shared" si="8"/>
        <v>0</v>
      </c>
      <c r="AM31" s="205">
        <v>0</v>
      </c>
      <c r="AN31" s="205">
        <v>0</v>
      </c>
      <c r="AO31" s="203">
        <f t="shared" si="9"/>
        <v>0</v>
      </c>
      <c r="AP31" s="205">
        <v>0</v>
      </c>
      <c r="AQ31" s="205">
        <v>0</v>
      </c>
      <c r="AR31" s="205">
        <v>0</v>
      </c>
      <c r="AS31" s="203">
        <f t="shared" si="10"/>
        <v>0</v>
      </c>
      <c r="AT31" s="205">
        <v>0</v>
      </c>
      <c r="AU31" s="205">
        <v>0</v>
      </c>
      <c r="AV31" s="203">
        <f t="shared" si="11"/>
        <v>0</v>
      </c>
      <c r="AW31" s="205">
        <v>0</v>
      </c>
      <c r="AX31" s="205">
        <v>0</v>
      </c>
      <c r="AY31" s="205">
        <v>0</v>
      </c>
      <c r="AZ31" s="205">
        <v>0</v>
      </c>
      <c r="BA31" s="205">
        <v>0</v>
      </c>
      <c r="BB31" s="203"/>
      <c r="BC31" s="203"/>
      <c r="BD31" s="203"/>
      <c r="BE31" s="203"/>
      <c r="BF31" s="203"/>
      <c r="BG31" s="203"/>
    </row>
    <row r="32" spans="1:59" s="185" customFormat="1" ht="18" customHeight="1">
      <c r="A32" s="202" t="s">
        <v>664</v>
      </c>
      <c r="B32" s="203">
        <f t="shared" si="2"/>
        <v>0</v>
      </c>
      <c r="C32" s="204">
        <f t="shared" si="3"/>
        <v>0</v>
      </c>
      <c r="D32" s="205">
        <v>0</v>
      </c>
      <c r="E32" s="205">
        <v>0</v>
      </c>
      <c r="F32" s="205">
        <v>0</v>
      </c>
      <c r="G32" s="205">
        <v>0</v>
      </c>
      <c r="H32" s="203">
        <f t="shared" si="4"/>
        <v>0</v>
      </c>
      <c r="I32" s="205">
        <v>0</v>
      </c>
      <c r="J32" s="205">
        <v>0</v>
      </c>
      <c r="K32" s="205">
        <v>0</v>
      </c>
      <c r="L32" s="205">
        <v>0</v>
      </c>
      <c r="M32" s="205">
        <v>0</v>
      </c>
      <c r="N32" s="205">
        <v>0</v>
      </c>
      <c r="O32" s="205">
        <v>0</v>
      </c>
      <c r="P32" s="205">
        <v>0</v>
      </c>
      <c r="Q32" s="205">
        <v>0</v>
      </c>
      <c r="R32" s="205">
        <v>0</v>
      </c>
      <c r="S32" s="203">
        <f t="shared" si="5"/>
        <v>0</v>
      </c>
      <c r="T32" s="205">
        <v>0</v>
      </c>
      <c r="U32" s="205">
        <v>0</v>
      </c>
      <c r="V32" s="205">
        <v>0</v>
      </c>
      <c r="W32" s="205">
        <v>0</v>
      </c>
      <c r="X32" s="205">
        <v>0</v>
      </c>
      <c r="Y32" s="205">
        <v>0</v>
      </c>
      <c r="Z32" s="205">
        <v>0</v>
      </c>
      <c r="AA32" s="203">
        <f t="shared" si="6"/>
        <v>0</v>
      </c>
      <c r="AB32" s="205">
        <v>0</v>
      </c>
      <c r="AC32" s="205">
        <v>0</v>
      </c>
      <c r="AD32" s="205">
        <v>0</v>
      </c>
      <c r="AE32" s="205">
        <v>0</v>
      </c>
      <c r="AF32" s="205">
        <v>0</v>
      </c>
      <c r="AG32" s="205">
        <v>0</v>
      </c>
      <c r="AH32" s="203">
        <f t="shared" si="7"/>
        <v>0</v>
      </c>
      <c r="AI32" s="205">
        <v>0</v>
      </c>
      <c r="AJ32" s="205">
        <v>0</v>
      </c>
      <c r="AK32" s="205">
        <v>0</v>
      </c>
      <c r="AL32" s="203">
        <f t="shared" si="8"/>
        <v>0</v>
      </c>
      <c r="AM32" s="205">
        <v>0</v>
      </c>
      <c r="AN32" s="205">
        <v>0</v>
      </c>
      <c r="AO32" s="203">
        <f t="shared" si="9"/>
        <v>0</v>
      </c>
      <c r="AP32" s="205">
        <v>0</v>
      </c>
      <c r="AQ32" s="205">
        <v>0</v>
      </c>
      <c r="AR32" s="205">
        <v>0</v>
      </c>
      <c r="AS32" s="203">
        <f t="shared" si="10"/>
        <v>0</v>
      </c>
      <c r="AT32" s="205">
        <v>0</v>
      </c>
      <c r="AU32" s="205">
        <v>0</v>
      </c>
      <c r="AV32" s="203">
        <f t="shared" si="11"/>
        <v>0</v>
      </c>
      <c r="AW32" s="205">
        <v>0</v>
      </c>
      <c r="AX32" s="205">
        <v>0</v>
      </c>
      <c r="AY32" s="205">
        <v>0</v>
      </c>
      <c r="AZ32" s="205">
        <v>0</v>
      </c>
      <c r="BA32" s="205">
        <v>0</v>
      </c>
      <c r="BB32" s="203"/>
      <c r="BC32" s="203"/>
      <c r="BD32" s="203"/>
      <c r="BE32" s="203"/>
      <c r="BF32" s="203"/>
      <c r="BG32" s="203"/>
    </row>
  </sheetData>
  <sheetProtection/>
  <mergeCells count="84">
    <mergeCell ref="A1:M1"/>
    <mergeCell ref="N1:Z1"/>
    <mergeCell ref="AA1:AN1"/>
    <mergeCell ref="AO1:BA1"/>
    <mergeCell ref="BB1:BG1"/>
    <mergeCell ref="K2:M2"/>
    <mergeCell ref="X2:Y2"/>
    <mergeCell ref="AL2:AN2"/>
    <mergeCell ref="AY2:BA2"/>
    <mergeCell ref="BE2:BG2"/>
    <mergeCell ref="C3:M3"/>
    <mergeCell ref="N3:Z3"/>
    <mergeCell ref="AA3:AN3"/>
    <mergeCell ref="AO3:BA3"/>
    <mergeCell ref="BB3:BG3"/>
    <mergeCell ref="C4:G4"/>
    <mergeCell ref="H4:M4"/>
    <mergeCell ref="N4:R4"/>
    <mergeCell ref="S4:Z4"/>
    <mergeCell ref="AA4:AG4"/>
    <mergeCell ref="AH4:AK4"/>
    <mergeCell ref="AL4:AN4"/>
    <mergeCell ref="AO4:AR4"/>
    <mergeCell ref="AS4:AU4"/>
    <mergeCell ref="AV4:BA4"/>
    <mergeCell ref="A3:A7"/>
    <mergeCell ref="B3:B7"/>
    <mergeCell ref="C5:C7"/>
    <mergeCell ref="D5:D7"/>
    <mergeCell ref="E5: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4:BB7"/>
    <mergeCell ref="BC4:BC7"/>
    <mergeCell ref="BD4:BD7"/>
    <mergeCell ref="BE4:BE7"/>
    <mergeCell ref="BF4:BF7"/>
    <mergeCell ref="BG4:BG7"/>
  </mergeCells>
  <printOptions/>
  <pageMargins left="0.59" right="0.39" top="0.39" bottom="0.39" header="0.51" footer="0.51"/>
  <pageSetup firstPageNumber="50" useFirstPageNumber="1" horizontalDpi="600" verticalDpi="600" orientation="landscape" paperSize="9"/>
  <headerFooter scaleWithDoc="0" alignWithMargins="0">
    <oddFooter>&amp;C&amp;"宋体"&amp;12&amp;P</oddFooter>
  </headerFooter>
</worksheet>
</file>

<file path=xl/worksheets/sheet18.xml><?xml version="1.0" encoding="utf-8"?>
<worksheet xmlns="http://schemas.openxmlformats.org/spreadsheetml/2006/main" xmlns:r="http://schemas.openxmlformats.org/officeDocument/2006/relationships">
  <sheetPr>
    <tabColor rgb="FFFF0000"/>
  </sheetPr>
  <dimension ref="A1:G14"/>
  <sheetViews>
    <sheetView zoomScaleSheetLayoutView="100" workbookViewId="0" topLeftCell="A4">
      <selection activeCell="F9" sqref="F9"/>
    </sheetView>
  </sheetViews>
  <sheetFormatPr defaultColWidth="9.00390625" defaultRowHeight="14.25"/>
  <cols>
    <col min="1" max="2" width="37.875" style="0" customWidth="1"/>
  </cols>
  <sheetData>
    <row r="1" spans="1:7" ht="47.25" customHeight="1">
      <c r="A1" s="62" t="s">
        <v>755</v>
      </c>
      <c r="B1" s="62"/>
      <c r="C1" s="63"/>
      <c r="D1" s="63"/>
      <c r="E1" s="63"/>
      <c r="F1" s="63"/>
      <c r="G1" s="63"/>
    </row>
    <row r="2" spans="1:2" ht="32.25" customHeight="1">
      <c r="A2" s="64" t="s">
        <v>756</v>
      </c>
      <c r="B2" s="65" t="s">
        <v>177</v>
      </c>
    </row>
    <row r="3" spans="1:2" s="61" customFormat="1" ht="43.5" customHeight="1">
      <c r="A3" s="66" t="s">
        <v>178</v>
      </c>
      <c r="B3" s="66" t="s">
        <v>172</v>
      </c>
    </row>
    <row r="4" spans="1:2" s="61" customFormat="1" ht="43.5" customHeight="1">
      <c r="A4" s="67" t="s">
        <v>181</v>
      </c>
      <c r="B4" s="67"/>
    </row>
    <row r="5" spans="1:2" s="61" customFormat="1" ht="43.5" customHeight="1">
      <c r="A5" s="67" t="s">
        <v>757</v>
      </c>
      <c r="B5" s="68"/>
    </row>
    <row r="6" spans="1:2" s="61" customFormat="1" ht="43.5" customHeight="1">
      <c r="A6" s="69" t="s">
        <v>183</v>
      </c>
      <c r="B6" s="68"/>
    </row>
    <row r="7" spans="1:2" s="61" customFormat="1" ht="43.5" customHeight="1">
      <c r="A7" s="69" t="s">
        <v>184</v>
      </c>
      <c r="B7" s="68"/>
    </row>
    <row r="8" spans="1:2" s="61" customFormat="1" ht="43.5" customHeight="1">
      <c r="A8" s="69" t="s">
        <v>185</v>
      </c>
      <c r="B8" s="68"/>
    </row>
    <row r="9" spans="1:2" s="61" customFormat="1" ht="43.5" customHeight="1">
      <c r="A9" s="69" t="s">
        <v>186</v>
      </c>
      <c r="B9" s="68"/>
    </row>
    <row r="10" spans="1:2" s="61" customFormat="1" ht="43.5" customHeight="1">
      <c r="A10" s="69" t="s">
        <v>187</v>
      </c>
      <c r="B10" s="68"/>
    </row>
    <row r="11" spans="1:2" s="61" customFormat="1" ht="43.5" customHeight="1">
      <c r="A11" s="69" t="s">
        <v>188</v>
      </c>
      <c r="B11" s="68"/>
    </row>
    <row r="12" spans="1:2" s="61" customFormat="1" ht="43.5" customHeight="1">
      <c r="A12" s="69" t="s">
        <v>189</v>
      </c>
      <c r="B12" s="68"/>
    </row>
    <row r="13" spans="1:2" s="61" customFormat="1" ht="43.5" customHeight="1">
      <c r="A13" s="69" t="s">
        <v>190</v>
      </c>
      <c r="B13" s="68"/>
    </row>
    <row r="14" spans="1:2" s="61" customFormat="1" ht="43.5" customHeight="1">
      <c r="A14" s="69" t="s">
        <v>191</v>
      </c>
      <c r="B14" s="68"/>
    </row>
  </sheetData>
  <sheetProtection/>
  <mergeCells count="1">
    <mergeCell ref="A1:B1"/>
  </mergeCells>
  <printOptions/>
  <pageMargins left="0.75" right="0.75" top="1" bottom="1" header="0.51" footer="0.51"/>
  <pageSetup orientation="portrait" paperSize="9"/>
</worksheet>
</file>

<file path=xl/worksheets/sheet19.xml><?xml version="1.0" encoding="utf-8"?>
<worksheet xmlns="http://schemas.openxmlformats.org/spreadsheetml/2006/main" xmlns:r="http://schemas.openxmlformats.org/officeDocument/2006/relationships">
  <sheetPr>
    <tabColor rgb="FFFF0000"/>
  </sheetPr>
  <dimension ref="A1:P7"/>
  <sheetViews>
    <sheetView workbookViewId="0" topLeftCell="A1">
      <selection activeCell="O24" sqref="O24"/>
    </sheetView>
  </sheetViews>
  <sheetFormatPr defaultColWidth="9.00390625" defaultRowHeight="14.25"/>
  <cols>
    <col min="1" max="16" width="7.75390625" style="0" customWidth="1"/>
  </cols>
  <sheetData>
    <row r="1" spans="1:16" ht="20.25">
      <c r="A1" s="168" t="s">
        <v>758</v>
      </c>
      <c r="B1" s="168"/>
      <c r="C1" s="168"/>
      <c r="D1" s="168"/>
      <c r="E1" s="168"/>
      <c r="F1" s="168"/>
      <c r="G1" s="168"/>
      <c r="H1" s="168"/>
      <c r="I1" s="168"/>
      <c r="J1" s="168"/>
      <c r="K1" s="168"/>
      <c r="L1" s="168"/>
      <c r="M1" s="168"/>
      <c r="N1" s="168"/>
      <c r="O1" s="168"/>
      <c r="P1" s="168"/>
    </row>
    <row r="2" spans="1:16" ht="17.25" customHeight="1">
      <c r="A2" s="169" t="s">
        <v>759</v>
      </c>
      <c r="B2" s="169"/>
      <c r="C2" s="169"/>
      <c r="D2" s="169"/>
      <c r="E2" s="169"/>
      <c r="F2" s="169"/>
      <c r="G2" s="169"/>
      <c r="H2" s="169"/>
      <c r="I2" s="169"/>
      <c r="J2" s="169"/>
      <c r="K2" s="169"/>
      <c r="L2" s="169"/>
      <c r="M2" s="175" t="s">
        <v>63</v>
      </c>
      <c r="N2" s="175"/>
      <c r="O2" s="175"/>
      <c r="P2" s="175"/>
    </row>
    <row r="3" spans="1:16" ht="18.75" customHeight="1">
      <c r="A3" s="170" t="s">
        <v>666</v>
      </c>
      <c r="B3" s="170"/>
      <c r="C3" s="170"/>
      <c r="D3" s="171" t="s">
        <v>760</v>
      </c>
      <c r="E3" s="171"/>
      <c r="F3" s="172"/>
      <c r="G3" s="171" t="s">
        <v>761</v>
      </c>
      <c r="H3" s="171"/>
      <c r="I3" s="171"/>
      <c r="J3" s="171" t="s">
        <v>700</v>
      </c>
      <c r="K3" s="171"/>
      <c r="L3" s="171"/>
      <c r="M3" s="171" t="s">
        <v>698</v>
      </c>
      <c r="N3" s="171"/>
      <c r="O3" s="171"/>
      <c r="P3" s="171" t="s">
        <v>762</v>
      </c>
    </row>
    <row r="4" spans="1:16" ht="63.75" customHeight="1">
      <c r="A4" s="171" t="s">
        <v>196</v>
      </c>
      <c r="B4" s="171" t="s">
        <v>66</v>
      </c>
      <c r="C4" s="171" t="s">
        <v>763</v>
      </c>
      <c r="D4" s="171" t="s">
        <v>196</v>
      </c>
      <c r="E4" s="171" t="s">
        <v>66</v>
      </c>
      <c r="F4" s="171" t="s">
        <v>763</v>
      </c>
      <c r="G4" s="171" t="s">
        <v>196</v>
      </c>
      <c r="H4" s="171" t="s">
        <v>66</v>
      </c>
      <c r="I4" s="171" t="s">
        <v>763</v>
      </c>
      <c r="J4" s="171" t="s">
        <v>196</v>
      </c>
      <c r="K4" s="171" t="s">
        <v>66</v>
      </c>
      <c r="L4" s="171" t="s">
        <v>763</v>
      </c>
      <c r="M4" s="171" t="s">
        <v>196</v>
      </c>
      <c r="N4" s="171" t="s">
        <v>66</v>
      </c>
      <c r="O4" s="171" t="s">
        <v>763</v>
      </c>
      <c r="P4" s="171"/>
    </row>
    <row r="5" spans="1:16" ht="24" customHeight="1">
      <c r="A5" s="173">
        <f>D5+G5+J5+M5</f>
        <v>2410</v>
      </c>
      <c r="B5" s="173">
        <f>E5+H5+K5+N5</f>
        <v>2570</v>
      </c>
      <c r="C5" s="174">
        <v>-0.0623</v>
      </c>
      <c r="D5" s="173">
        <v>20</v>
      </c>
      <c r="E5" s="173">
        <v>20</v>
      </c>
      <c r="F5" s="174">
        <v>0</v>
      </c>
      <c r="G5" s="173">
        <v>620</v>
      </c>
      <c r="H5" s="173">
        <v>730</v>
      </c>
      <c r="I5" s="174">
        <v>-0.1507</v>
      </c>
      <c r="J5" s="173">
        <v>1450</v>
      </c>
      <c r="K5" s="173">
        <v>1480</v>
      </c>
      <c r="L5" s="174">
        <v>-0.0203</v>
      </c>
      <c r="M5" s="173">
        <v>320</v>
      </c>
      <c r="N5" s="173">
        <v>340</v>
      </c>
      <c r="O5" s="174">
        <v>-0.0588</v>
      </c>
      <c r="P5" s="173"/>
    </row>
    <row r="6" spans="1:16" ht="14.25">
      <c r="A6" s="169"/>
      <c r="B6" s="169"/>
      <c r="C6" s="169"/>
      <c r="D6" s="169"/>
      <c r="E6" s="169"/>
      <c r="F6" s="169"/>
      <c r="G6" s="169"/>
      <c r="H6" s="169"/>
      <c r="I6" s="169"/>
      <c r="J6" s="169"/>
      <c r="K6" s="169"/>
      <c r="L6" s="169"/>
      <c r="M6" s="169"/>
      <c r="N6" s="169"/>
      <c r="O6" s="169"/>
      <c r="P6" s="169"/>
    </row>
    <row r="7" spans="1:16" ht="14.25">
      <c r="A7" s="169"/>
      <c r="B7" s="169"/>
      <c r="C7" s="169"/>
      <c r="D7" s="169"/>
      <c r="E7" s="169"/>
      <c r="F7" s="169"/>
      <c r="G7" s="169"/>
      <c r="H7" s="169"/>
      <c r="I7" s="169"/>
      <c r="J7" s="169"/>
      <c r="K7" s="169"/>
      <c r="L7" s="169"/>
      <c r="M7" s="169"/>
      <c r="N7" s="169"/>
      <c r="O7" s="169"/>
      <c r="P7" s="169"/>
    </row>
  </sheetData>
  <sheetProtection/>
  <mergeCells count="7">
    <mergeCell ref="A1:P1"/>
    <mergeCell ref="M2:P2"/>
    <mergeCell ref="A3:C3"/>
    <mergeCell ref="D3:F3"/>
    <mergeCell ref="G3:I3"/>
    <mergeCell ref="J3:L3"/>
    <mergeCell ref="M3:O3"/>
  </mergeCells>
  <printOptions/>
  <pageMargins left="0.59" right="0.39" top="1" bottom="1" header="0.5" footer="0.5"/>
  <pageSetup firstPageNumber="53" useFirstPageNumber="1" horizontalDpi="600" verticalDpi="600" orientation="landscape" paperSize="9"/>
  <headerFooter scaleWithDoc="0" alignWithMargins="0">
    <oddFooter>&amp;C&amp;"宋体"&amp;12&amp;P</oddFooter>
  </headerFooter>
</worksheet>
</file>

<file path=xl/worksheets/sheet2.xml><?xml version="1.0" encoding="utf-8"?>
<worksheet xmlns="http://schemas.openxmlformats.org/spreadsheetml/2006/main" xmlns:r="http://schemas.openxmlformats.org/officeDocument/2006/relationships">
  <sheetPr>
    <tabColor rgb="FFFF0000"/>
  </sheetPr>
  <dimension ref="A2:H29"/>
  <sheetViews>
    <sheetView workbookViewId="0" topLeftCell="A1">
      <selection activeCell="F33" sqref="F33"/>
    </sheetView>
  </sheetViews>
  <sheetFormatPr defaultColWidth="9.00390625" defaultRowHeight="14.25"/>
  <cols>
    <col min="1" max="8" width="9.625" style="0" customWidth="1"/>
  </cols>
  <sheetData>
    <row r="1" ht="21" customHeight="1"/>
    <row r="2" spans="1:8" ht="18.75">
      <c r="A2" s="425" t="s">
        <v>0</v>
      </c>
      <c r="B2" s="380"/>
      <c r="C2" s="380"/>
      <c r="D2" s="380"/>
      <c r="E2" s="380"/>
      <c r="F2" s="380"/>
      <c r="G2" s="380"/>
      <c r="H2" s="380"/>
    </row>
    <row r="3" spans="1:8" ht="14.25">
      <c r="A3" s="380"/>
      <c r="B3" s="380"/>
      <c r="C3" s="380"/>
      <c r="D3" s="380"/>
      <c r="E3" s="380"/>
      <c r="F3" s="380"/>
      <c r="G3" s="380"/>
      <c r="H3" s="380"/>
    </row>
    <row r="4" spans="1:8" ht="31.5" customHeight="1">
      <c r="A4" s="380"/>
      <c r="B4" s="380"/>
      <c r="C4" s="380"/>
      <c r="D4" s="380"/>
      <c r="E4" s="380"/>
      <c r="F4" s="380"/>
      <c r="G4" s="380"/>
      <c r="H4" s="380"/>
    </row>
    <row r="5" spans="1:8" ht="19.5" customHeight="1">
      <c r="A5" s="380"/>
      <c r="B5" s="380"/>
      <c r="C5" s="380"/>
      <c r="D5" s="380"/>
      <c r="E5" s="380"/>
      <c r="F5" s="380"/>
      <c r="G5" s="380"/>
      <c r="H5" s="380"/>
    </row>
    <row r="6" spans="1:8" ht="49.5" customHeight="1">
      <c r="A6" s="426" t="s">
        <v>1</v>
      </c>
      <c r="B6" s="427"/>
      <c r="C6" s="427"/>
      <c r="D6" s="427"/>
      <c r="E6" s="427"/>
      <c r="F6" s="427"/>
      <c r="G6" s="427"/>
      <c r="H6" s="427"/>
    </row>
    <row r="7" spans="1:8" ht="48" customHeight="1">
      <c r="A7" s="426" t="s">
        <v>2</v>
      </c>
      <c r="B7" s="427"/>
      <c r="C7" s="427"/>
      <c r="D7" s="427"/>
      <c r="E7" s="427"/>
      <c r="F7" s="427"/>
      <c r="G7" s="427"/>
      <c r="H7" s="427"/>
    </row>
    <row r="8" spans="1:8" ht="42" customHeight="1">
      <c r="A8" s="427" t="s">
        <v>3</v>
      </c>
      <c r="B8" s="427"/>
      <c r="C8" s="427"/>
      <c r="D8" s="427"/>
      <c r="E8" s="427"/>
      <c r="F8" s="427"/>
      <c r="G8" s="427"/>
      <c r="H8" s="427"/>
    </row>
    <row r="9" spans="1:8" ht="14.25">
      <c r="A9" s="380"/>
      <c r="B9" s="380"/>
      <c r="C9" s="380"/>
      <c r="D9" s="380"/>
      <c r="E9" s="380"/>
      <c r="F9" s="380"/>
      <c r="G9" s="380"/>
      <c r="H9" s="380"/>
    </row>
    <row r="10" spans="1:8" ht="21" customHeight="1">
      <c r="A10" s="380"/>
      <c r="B10" s="380"/>
      <c r="C10" s="380"/>
      <c r="D10" s="380"/>
      <c r="E10" s="380"/>
      <c r="F10" s="380"/>
      <c r="G10" s="380"/>
      <c r="H10" s="380"/>
    </row>
    <row r="11" spans="1:8" ht="21" customHeight="1">
      <c r="A11" s="380"/>
      <c r="B11" s="380"/>
      <c r="C11" s="380"/>
      <c r="D11" s="380"/>
      <c r="E11" s="380"/>
      <c r="F11" s="380"/>
      <c r="G11" s="380"/>
      <c r="H11" s="380"/>
    </row>
    <row r="12" spans="1:8" ht="21" customHeight="1">
      <c r="A12" s="380"/>
      <c r="B12" s="380"/>
      <c r="C12" s="380"/>
      <c r="D12" s="380"/>
      <c r="E12" s="380"/>
      <c r="F12" s="380"/>
      <c r="G12" s="380"/>
      <c r="H12" s="380"/>
    </row>
    <row r="13" spans="1:8" ht="21" customHeight="1">
      <c r="A13" s="380"/>
      <c r="B13" s="380"/>
      <c r="C13" s="380"/>
      <c r="D13" s="380"/>
      <c r="E13" s="380"/>
      <c r="F13" s="380"/>
      <c r="G13" s="380"/>
      <c r="H13" s="380"/>
    </row>
    <row r="14" spans="1:8" ht="21" customHeight="1">
      <c r="A14" s="380"/>
      <c r="B14" s="380"/>
      <c r="C14" s="380"/>
      <c r="D14" s="380"/>
      <c r="E14" s="380"/>
      <c r="F14" s="380"/>
      <c r="G14" s="380"/>
      <c r="H14" s="380"/>
    </row>
    <row r="15" spans="1:8" ht="21" customHeight="1">
      <c r="A15" s="380"/>
      <c r="B15" s="380"/>
      <c r="C15" s="380"/>
      <c r="D15" s="380"/>
      <c r="E15" s="380"/>
      <c r="F15" s="380"/>
      <c r="G15" s="380"/>
      <c r="H15" s="380"/>
    </row>
    <row r="16" spans="1:8" ht="21" customHeight="1">
      <c r="A16" s="380"/>
      <c r="B16" s="380"/>
      <c r="C16" s="380"/>
      <c r="D16" s="380"/>
      <c r="E16" s="380"/>
      <c r="F16" s="380"/>
      <c r="G16" s="380"/>
      <c r="H16" s="380"/>
    </row>
    <row r="17" spans="1:8" ht="21" customHeight="1">
      <c r="A17" s="380"/>
      <c r="B17" s="380"/>
      <c r="C17" s="380"/>
      <c r="D17" s="380"/>
      <c r="E17" s="380"/>
      <c r="F17" s="380"/>
      <c r="G17" s="380"/>
      <c r="H17" s="380"/>
    </row>
    <row r="18" spans="1:8" ht="21" customHeight="1">
      <c r="A18" s="380"/>
      <c r="B18" s="380"/>
      <c r="C18" s="380"/>
      <c r="D18" s="380"/>
      <c r="E18" s="380"/>
      <c r="F18" s="380"/>
      <c r="G18" s="380"/>
      <c r="H18" s="380"/>
    </row>
    <row r="19" spans="1:8" ht="21" customHeight="1">
      <c r="A19" s="380"/>
      <c r="B19" s="380"/>
      <c r="C19" s="380"/>
      <c r="D19" s="380"/>
      <c r="E19" s="380"/>
      <c r="F19" s="380"/>
      <c r="G19" s="380"/>
      <c r="H19" s="380"/>
    </row>
    <row r="20" spans="1:8" ht="14.25">
      <c r="A20" s="380"/>
      <c r="B20" s="380"/>
      <c r="C20" s="380"/>
      <c r="D20" s="380"/>
      <c r="E20" s="380"/>
      <c r="F20" s="380"/>
      <c r="G20" s="380"/>
      <c r="H20" s="380"/>
    </row>
    <row r="21" spans="1:8" ht="21" customHeight="1">
      <c r="A21" s="380"/>
      <c r="B21" s="380"/>
      <c r="C21" s="380"/>
      <c r="D21" s="380"/>
      <c r="E21" s="380"/>
      <c r="F21" s="380"/>
      <c r="G21" s="380"/>
      <c r="H21" s="380"/>
    </row>
    <row r="22" spans="1:8" ht="21" customHeight="1">
      <c r="A22" s="380"/>
      <c r="B22" s="380"/>
      <c r="C22" s="380"/>
      <c r="D22" s="380"/>
      <c r="E22" s="380"/>
      <c r="F22" s="380"/>
      <c r="G22" s="380"/>
      <c r="H22" s="380"/>
    </row>
    <row r="23" spans="1:8" ht="14.25">
      <c r="A23" s="380"/>
      <c r="B23" s="380"/>
      <c r="C23" s="380"/>
      <c r="D23" s="380"/>
      <c r="E23" s="380"/>
      <c r="F23" s="380"/>
      <c r="G23" s="380"/>
      <c r="H23" s="380"/>
    </row>
    <row r="24" spans="1:8" ht="14.25">
      <c r="A24" s="380"/>
      <c r="B24" s="380"/>
      <c r="C24" s="380"/>
      <c r="D24" s="380"/>
      <c r="E24" s="380"/>
      <c r="F24" s="380"/>
      <c r="G24" s="380"/>
      <c r="H24" s="380"/>
    </row>
    <row r="25" spans="1:8" ht="14.25">
      <c r="A25" s="380"/>
      <c r="B25" s="380"/>
      <c r="C25" s="380"/>
      <c r="D25" s="380"/>
      <c r="E25" s="380"/>
      <c r="F25" s="380"/>
      <c r="G25" s="380"/>
      <c r="H25" s="380"/>
    </row>
    <row r="26" spans="1:8" ht="14.25">
      <c r="A26" s="380"/>
      <c r="B26" s="380"/>
      <c r="C26" s="380"/>
      <c r="D26" s="380"/>
      <c r="E26" s="380"/>
      <c r="F26" s="380"/>
      <c r="G26" s="380"/>
      <c r="H26" s="380"/>
    </row>
    <row r="27" spans="1:8" ht="14.25">
      <c r="A27" s="380"/>
      <c r="B27" s="380"/>
      <c r="C27" s="380"/>
      <c r="D27" s="380"/>
      <c r="E27" s="380"/>
      <c r="F27" s="380"/>
      <c r="G27" s="380"/>
      <c r="H27" s="380"/>
    </row>
    <row r="28" spans="1:8" ht="19.5" customHeight="1">
      <c r="A28" s="428" t="s">
        <v>4</v>
      </c>
      <c r="B28" s="428"/>
      <c r="C28" s="428"/>
      <c r="D28" s="428"/>
      <c r="E28" s="428"/>
      <c r="F28" s="428"/>
      <c r="G28" s="428"/>
      <c r="H28" s="428"/>
    </row>
    <row r="29" spans="1:8" ht="19.5" customHeight="1">
      <c r="A29" s="429">
        <v>43851</v>
      </c>
      <c r="B29" s="429"/>
      <c r="C29" s="429"/>
      <c r="D29" s="429"/>
      <c r="E29" s="429"/>
      <c r="F29" s="429"/>
      <c r="G29" s="429"/>
      <c r="H29" s="429"/>
    </row>
  </sheetData>
  <sheetProtection/>
  <mergeCells count="5">
    <mergeCell ref="A6:H6"/>
    <mergeCell ref="A7:H7"/>
    <mergeCell ref="A8:H8"/>
    <mergeCell ref="A28:H28"/>
    <mergeCell ref="A29:H29"/>
  </mergeCells>
  <printOptions horizontalCentered="1"/>
  <pageMargins left="0.75" right="0.75" top="0.98" bottom="0.98" header="0.51" footer="0.51"/>
  <pageSetup firstPageNumber="22" useFirstPageNumber="1" horizontalDpi="600" verticalDpi="600" orientation="portrait" paperSize="9"/>
  <headerFooter scaleWithDoc="0" alignWithMargins="0">
    <oddFooter>&amp;C&amp;"宋体"&amp;12&amp;P</oddFooter>
  </headerFooter>
</worksheet>
</file>

<file path=xl/worksheets/sheet20.xml><?xml version="1.0" encoding="utf-8"?>
<worksheet xmlns="http://schemas.openxmlformats.org/spreadsheetml/2006/main" xmlns:r="http://schemas.openxmlformats.org/officeDocument/2006/relationships">
  <dimension ref="A1:U41"/>
  <sheetViews>
    <sheetView zoomScaleSheetLayoutView="100" workbookViewId="0" topLeftCell="A1">
      <selection activeCell="A1" sqref="A1:U41"/>
    </sheetView>
  </sheetViews>
  <sheetFormatPr defaultColWidth="9.00390625" defaultRowHeight="14.25"/>
  <sheetData>
    <row r="1" spans="1:21" ht="14.25">
      <c r="A1" s="166" t="s">
        <v>764</v>
      </c>
      <c r="B1" s="167"/>
      <c r="C1" s="167"/>
      <c r="D1" s="167"/>
      <c r="E1" s="167"/>
      <c r="F1" s="167"/>
      <c r="G1" s="167"/>
      <c r="H1" s="167"/>
      <c r="I1" s="167"/>
      <c r="J1" s="167"/>
      <c r="K1" s="167"/>
      <c r="L1" s="167"/>
      <c r="M1" s="167"/>
      <c r="N1" s="167"/>
      <c r="O1" s="167"/>
      <c r="P1" s="167"/>
      <c r="Q1" s="167"/>
      <c r="R1" s="167"/>
      <c r="S1" s="167"/>
      <c r="T1" s="167"/>
      <c r="U1" s="167"/>
    </row>
    <row r="2" spans="1:21" ht="14.25">
      <c r="A2" s="167"/>
      <c r="B2" s="167"/>
      <c r="C2" s="167"/>
      <c r="D2" s="167"/>
      <c r="E2" s="167"/>
      <c r="F2" s="167"/>
      <c r="G2" s="167"/>
      <c r="H2" s="167"/>
      <c r="I2" s="167"/>
      <c r="J2" s="167"/>
      <c r="K2" s="167"/>
      <c r="L2" s="167"/>
      <c r="M2" s="167"/>
      <c r="N2" s="167"/>
      <c r="O2" s="167"/>
      <c r="P2" s="167"/>
      <c r="Q2" s="167"/>
      <c r="R2" s="167"/>
      <c r="S2" s="167"/>
      <c r="T2" s="167"/>
      <c r="U2" s="167"/>
    </row>
    <row r="3" spans="1:21" ht="14.25">
      <c r="A3" s="167"/>
      <c r="B3" s="167"/>
      <c r="C3" s="167"/>
      <c r="D3" s="167"/>
      <c r="E3" s="167"/>
      <c r="F3" s="167"/>
      <c r="G3" s="167"/>
      <c r="H3" s="167"/>
      <c r="I3" s="167"/>
      <c r="J3" s="167"/>
      <c r="K3" s="167"/>
      <c r="L3" s="167"/>
      <c r="M3" s="167"/>
      <c r="N3" s="167"/>
      <c r="O3" s="167"/>
      <c r="P3" s="167"/>
      <c r="Q3" s="167"/>
      <c r="R3" s="167"/>
      <c r="S3" s="167"/>
      <c r="T3" s="167"/>
      <c r="U3" s="167"/>
    </row>
    <row r="4" spans="1:21" ht="14.25">
      <c r="A4" s="167"/>
      <c r="B4" s="167"/>
      <c r="C4" s="167"/>
      <c r="D4" s="167"/>
      <c r="E4" s="167"/>
      <c r="F4" s="167"/>
      <c r="G4" s="167"/>
      <c r="H4" s="167"/>
      <c r="I4" s="167"/>
      <c r="J4" s="167"/>
      <c r="K4" s="167"/>
      <c r="L4" s="167"/>
      <c r="M4" s="167"/>
      <c r="N4" s="167"/>
      <c r="O4" s="167"/>
      <c r="P4" s="167"/>
      <c r="Q4" s="167"/>
      <c r="R4" s="167"/>
      <c r="S4" s="167"/>
      <c r="T4" s="167"/>
      <c r="U4" s="167"/>
    </row>
    <row r="5" spans="1:21" ht="14.25">
      <c r="A5" s="167"/>
      <c r="B5" s="167"/>
      <c r="C5" s="167"/>
      <c r="D5" s="167"/>
      <c r="E5" s="167"/>
      <c r="F5" s="167"/>
      <c r="G5" s="167"/>
      <c r="H5" s="167"/>
      <c r="I5" s="167"/>
      <c r="J5" s="167"/>
      <c r="K5" s="167"/>
      <c r="L5" s="167"/>
      <c r="M5" s="167"/>
      <c r="N5" s="167"/>
      <c r="O5" s="167"/>
      <c r="P5" s="167"/>
      <c r="Q5" s="167"/>
      <c r="R5" s="167"/>
      <c r="S5" s="167"/>
      <c r="T5" s="167"/>
      <c r="U5" s="167"/>
    </row>
    <row r="6" spans="1:21" ht="14.25">
      <c r="A6" s="167"/>
      <c r="B6" s="167"/>
      <c r="C6" s="167"/>
      <c r="D6" s="167"/>
      <c r="E6" s="167"/>
      <c r="F6" s="167"/>
      <c r="G6" s="167"/>
      <c r="H6" s="167"/>
      <c r="I6" s="167"/>
      <c r="J6" s="167"/>
      <c r="K6" s="167"/>
      <c r="L6" s="167"/>
      <c r="M6" s="167"/>
      <c r="N6" s="167"/>
      <c r="O6" s="167"/>
      <c r="P6" s="167"/>
      <c r="Q6" s="167"/>
      <c r="R6" s="167"/>
      <c r="S6" s="167"/>
      <c r="T6" s="167"/>
      <c r="U6" s="167"/>
    </row>
    <row r="7" spans="1:21" ht="14.25">
      <c r="A7" s="167"/>
      <c r="B7" s="167"/>
      <c r="C7" s="167"/>
      <c r="D7" s="167"/>
      <c r="E7" s="167"/>
      <c r="F7" s="167"/>
      <c r="G7" s="167"/>
      <c r="H7" s="167"/>
      <c r="I7" s="167"/>
      <c r="J7" s="167"/>
      <c r="K7" s="167"/>
      <c r="L7" s="167"/>
      <c r="M7" s="167"/>
      <c r="N7" s="167"/>
      <c r="O7" s="167"/>
      <c r="P7" s="167"/>
      <c r="Q7" s="167"/>
      <c r="R7" s="167"/>
      <c r="S7" s="167"/>
      <c r="T7" s="167"/>
      <c r="U7" s="167"/>
    </row>
    <row r="8" spans="1:21" ht="14.25">
      <c r="A8" s="167"/>
      <c r="B8" s="167"/>
      <c r="C8" s="167"/>
      <c r="D8" s="167"/>
      <c r="E8" s="167"/>
      <c r="F8" s="167"/>
      <c r="G8" s="167"/>
      <c r="H8" s="167"/>
      <c r="I8" s="167"/>
      <c r="J8" s="167"/>
      <c r="K8" s="167"/>
      <c r="L8" s="167"/>
      <c r="M8" s="167"/>
      <c r="N8" s="167"/>
      <c r="O8" s="167"/>
      <c r="P8" s="167"/>
      <c r="Q8" s="167"/>
      <c r="R8" s="167"/>
      <c r="S8" s="167"/>
      <c r="T8" s="167"/>
      <c r="U8" s="167"/>
    </row>
    <row r="9" spans="1:21" ht="14.25">
      <c r="A9" s="167"/>
      <c r="B9" s="167"/>
      <c r="C9" s="167"/>
      <c r="D9" s="167"/>
      <c r="E9" s="167"/>
      <c r="F9" s="167"/>
      <c r="G9" s="167"/>
      <c r="H9" s="167"/>
      <c r="I9" s="167"/>
      <c r="J9" s="167"/>
      <c r="K9" s="167"/>
      <c r="L9" s="167"/>
      <c r="M9" s="167"/>
      <c r="N9" s="167"/>
      <c r="O9" s="167"/>
      <c r="P9" s="167"/>
      <c r="Q9" s="167"/>
      <c r="R9" s="167"/>
      <c r="S9" s="167"/>
      <c r="T9" s="167"/>
      <c r="U9" s="167"/>
    </row>
    <row r="10" spans="1:21" ht="14.25">
      <c r="A10" s="167"/>
      <c r="B10" s="167"/>
      <c r="C10" s="167"/>
      <c r="D10" s="167"/>
      <c r="E10" s="167"/>
      <c r="F10" s="167"/>
      <c r="G10" s="167"/>
      <c r="H10" s="167"/>
      <c r="I10" s="167"/>
      <c r="J10" s="167"/>
      <c r="K10" s="167"/>
      <c r="L10" s="167"/>
      <c r="M10" s="167"/>
      <c r="N10" s="167"/>
      <c r="O10" s="167"/>
      <c r="P10" s="167"/>
      <c r="Q10" s="167"/>
      <c r="R10" s="167"/>
      <c r="S10" s="167"/>
      <c r="T10" s="167"/>
      <c r="U10" s="167"/>
    </row>
    <row r="11" spans="1:21" ht="14.25">
      <c r="A11" s="167"/>
      <c r="B11" s="167"/>
      <c r="C11" s="167"/>
      <c r="D11" s="167"/>
      <c r="E11" s="167"/>
      <c r="F11" s="167"/>
      <c r="G11" s="167"/>
      <c r="H11" s="167"/>
      <c r="I11" s="167"/>
      <c r="J11" s="167"/>
      <c r="K11" s="167"/>
      <c r="L11" s="167"/>
      <c r="M11" s="167"/>
      <c r="N11" s="167"/>
      <c r="O11" s="167"/>
      <c r="P11" s="167"/>
      <c r="Q11" s="167"/>
      <c r="R11" s="167"/>
      <c r="S11" s="167"/>
      <c r="T11" s="167"/>
      <c r="U11" s="167"/>
    </row>
    <row r="12" spans="1:21" ht="14.25">
      <c r="A12" s="167"/>
      <c r="B12" s="167"/>
      <c r="C12" s="167"/>
      <c r="D12" s="167"/>
      <c r="E12" s="167"/>
      <c r="F12" s="167"/>
      <c r="G12" s="167"/>
      <c r="H12" s="167"/>
      <c r="I12" s="167"/>
      <c r="J12" s="167"/>
      <c r="K12" s="167"/>
      <c r="L12" s="167"/>
      <c r="M12" s="167"/>
      <c r="N12" s="167"/>
      <c r="O12" s="167"/>
      <c r="P12" s="167"/>
      <c r="Q12" s="167"/>
      <c r="R12" s="167"/>
      <c r="S12" s="167"/>
      <c r="T12" s="167"/>
      <c r="U12" s="167"/>
    </row>
    <row r="13" spans="1:21" ht="14.25">
      <c r="A13" s="167"/>
      <c r="B13" s="167"/>
      <c r="C13" s="167"/>
      <c r="D13" s="167"/>
      <c r="E13" s="167"/>
      <c r="F13" s="167"/>
      <c r="G13" s="167"/>
      <c r="H13" s="167"/>
      <c r="I13" s="167"/>
      <c r="J13" s="167"/>
      <c r="K13" s="167"/>
      <c r="L13" s="167"/>
      <c r="M13" s="167"/>
      <c r="N13" s="167"/>
      <c r="O13" s="167"/>
      <c r="P13" s="167"/>
      <c r="Q13" s="167"/>
      <c r="R13" s="167"/>
      <c r="S13" s="167"/>
      <c r="T13" s="167"/>
      <c r="U13" s="167"/>
    </row>
    <row r="14" spans="1:21" ht="14.25">
      <c r="A14" s="167"/>
      <c r="B14" s="167"/>
      <c r="C14" s="167"/>
      <c r="D14" s="167"/>
      <c r="E14" s="167"/>
      <c r="F14" s="167"/>
      <c r="G14" s="167"/>
      <c r="H14" s="167"/>
      <c r="I14" s="167"/>
      <c r="J14" s="167"/>
      <c r="K14" s="167"/>
      <c r="L14" s="167"/>
      <c r="M14" s="167"/>
      <c r="N14" s="167"/>
      <c r="O14" s="167"/>
      <c r="P14" s="167"/>
      <c r="Q14" s="167"/>
      <c r="R14" s="167"/>
      <c r="S14" s="167"/>
      <c r="T14" s="167"/>
      <c r="U14" s="167"/>
    </row>
    <row r="15" spans="1:21" ht="14.25">
      <c r="A15" s="167"/>
      <c r="B15" s="167"/>
      <c r="C15" s="167"/>
      <c r="D15" s="167"/>
      <c r="E15" s="167"/>
      <c r="F15" s="167"/>
      <c r="G15" s="167"/>
      <c r="H15" s="167"/>
      <c r="I15" s="167"/>
      <c r="J15" s="167"/>
      <c r="K15" s="167"/>
      <c r="L15" s="167"/>
      <c r="M15" s="167"/>
      <c r="N15" s="167"/>
      <c r="O15" s="167"/>
      <c r="P15" s="167"/>
      <c r="Q15" s="167"/>
      <c r="R15" s="167"/>
      <c r="S15" s="167"/>
      <c r="T15" s="167"/>
      <c r="U15" s="167"/>
    </row>
    <row r="16" spans="1:21" ht="14.25">
      <c r="A16" s="167"/>
      <c r="B16" s="167"/>
      <c r="C16" s="167"/>
      <c r="D16" s="167"/>
      <c r="E16" s="167"/>
      <c r="F16" s="167"/>
      <c r="G16" s="167"/>
      <c r="H16" s="167"/>
      <c r="I16" s="167"/>
      <c r="J16" s="167"/>
      <c r="K16" s="167"/>
      <c r="L16" s="167"/>
      <c r="M16" s="167"/>
      <c r="N16" s="167"/>
      <c r="O16" s="167"/>
      <c r="P16" s="167"/>
      <c r="Q16" s="167"/>
      <c r="R16" s="167"/>
      <c r="S16" s="167"/>
      <c r="T16" s="167"/>
      <c r="U16" s="167"/>
    </row>
    <row r="17" spans="1:21" ht="14.25">
      <c r="A17" s="167"/>
      <c r="B17" s="167"/>
      <c r="C17" s="167"/>
      <c r="D17" s="167"/>
      <c r="E17" s="167"/>
      <c r="F17" s="167"/>
      <c r="G17" s="167"/>
      <c r="H17" s="167"/>
      <c r="I17" s="167"/>
      <c r="J17" s="167"/>
      <c r="K17" s="167"/>
      <c r="L17" s="167"/>
      <c r="M17" s="167"/>
      <c r="N17" s="167"/>
      <c r="O17" s="167"/>
      <c r="P17" s="167"/>
      <c r="Q17" s="167"/>
      <c r="R17" s="167"/>
      <c r="S17" s="167"/>
      <c r="T17" s="167"/>
      <c r="U17" s="167"/>
    </row>
    <row r="18" spans="1:21" ht="14.25">
      <c r="A18" s="167"/>
      <c r="B18" s="167"/>
      <c r="C18" s="167"/>
      <c r="D18" s="167"/>
      <c r="E18" s="167"/>
      <c r="F18" s="167"/>
      <c r="G18" s="167"/>
      <c r="H18" s="167"/>
      <c r="I18" s="167"/>
      <c r="J18" s="167"/>
      <c r="K18" s="167"/>
      <c r="L18" s="167"/>
      <c r="M18" s="167"/>
      <c r="N18" s="167"/>
      <c r="O18" s="167"/>
      <c r="P18" s="167"/>
      <c r="Q18" s="167"/>
      <c r="R18" s="167"/>
      <c r="S18" s="167"/>
      <c r="T18" s="167"/>
      <c r="U18" s="167"/>
    </row>
    <row r="19" spans="1:21" ht="14.25">
      <c r="A19" s="167"/>
      <c r="B19" s="167"/>
      <c r="C19" s="167"/>
      <c r="D19" s="167"/>
      <c r="E19" s="167"/>
      <c r="F19" s="167"/>
      <c r="G19" s="167"/>
      <c r="H19" s="167"/>
      <c r="I19" s="167"/>
      <c r="J19" s="167"/>
      <c r="K19" s="167"/>
      <c r="L19" s="167"/>
      <c r="M19" s="167"/>
      <c r="N19" s="167"/>
      <c r="O19" s="167"/>
      <c r="P19" s="167"/>
      <c r="Q19" s="167"/>
      <c r="R19" s="167"/>
      <c r="S19" s="167"/>
      <c r="T19" s="167"/>
      <c r="U19" s="167"/>
    </row>
    <row r="20" spans="1:21" ht="14.25">
      <c r="A20" s="167"/>
      <c r="B20" s="167"/>
      <c r="C20" s="167"/>
      <c r="D20" s="167"/>
      <c r="E20" s="167"/>
      <c r="F20" s="167"/>
      <c r="G20" s="167"/>
      <c r="H20" s="167"/>
      <c r="I20" s="167"/>
      <c r="J20" s="167"/>
      <c r="K20" s="167"/>
      <c r="L20" s="167"/>
      <c r="M20" s="167"/>
      <c r="N20" s="167"/>
      <c r="O20" s="167"/>
      <c r="P20" s="167"/>
      <c r="Q20" s="167"/>
      <c r="R20" s="167"/>
      <c r="S20" s="167"/>
      <c r="T20" s="167"/>
      <c r="U20" s="167"/>
    </row>
    <row r="21" spans="1:21" ht="14.25">
      <c r="A21" s="167"/>
      <c r="B21" s="167"/>
      <c r="C21" s="167"/>
      <c r="D21" s="167"/>
      <c r="E21" s="167"/>
      <c r="F21" s="167"/>
      <c r="G21" s="167"/>
      <c r="H21" s="167"/>
      <c r="I21" s="167"/>
      <c r="J21" s="167"/>
      <c r="K21" s="167"/>
      <c r="L21" s="167"/>
      <c r="M21" s="167"/>
      <c r="N21" s="167"/>
      <c r="O21" s="167"/>
      <c r="P21" s="167"/>
      <c r="Q21" s="167"/>
      <c r="R21" s="167"/>
      <c r="S21" s="167"/>
      <c r="T21" s="167"/>
      <c r="U21" s="167"/>
    </row>
    <row r="22" spans="1:21" ht="14.25">
      <c r="A22" s="167"/>
      <c r="B22" s="167"/>
      <c r="C22" s="167"/>
      <c r="D22" s="167"/>
      <c r="E22" s="167"/>
      <c r="F22" s="167"/>
      <c r="G22" s="167"/>
      <c r="H22" s="167"/>
      <c r="I22" s="167"/>
      <c r="J22" s="167"/>
      <c r="K22" s="167"/>
      <c r="L22" s="167"/>
      <c r="M22" s="167"/>
      <c r="N22" s="167"/>
      <c r="O22" s="167"/>
      <c r="P22" s="167"/>
      <c r="Q22" s="167"/>
      <c r="R22" s="167"/>
      <c r="S22" s="167"/>
      <c r="T22" s="167"/>
      <c r="U22" s="167"/>
    </row>
    <row r="23" spans="1:21" ht="14.25">
      <c r="A23" s="167"/>
      <c r="B23" s="167"/>
      <c r="C23" s="167"/>
      <c r="D23" s="167"/>
      <c r="E23" s="167"/>
      <c r="F23" s="167"/>
      <c r="G23" s="167"/>
      <c r="H23" s="167"/>
      <c r="I23" s="167"/>
      <c r="J23" s="167"/>
      <c r="K23" s="167"/>
      <c r="L23" s="167"/>
      <c r="M23" s="167"/>
      <c r="N23" s="167"/>
      <c r="O23" s="167"/>
      <c r="P23" s="167"/>
      <c r="Q23" s="167"/>
      <c r="R23" s="167"/>
      <c r="S23" s="167"/>
      <c r="T23" s="167"/>
      <c r="U23" s="167"/>
    </row>
    <row r="24" spans="1:21" ht="14.25">
      <c r="A24" s="167"/>
      <c r="B24" s="167"/>
      <c r="C24" s="167"/>
      <c r="D24" s="167"/>
      <c r="E24" s="167"/>
      <c r="F24" s="167"/>
      <c r="G24" s="167"/>
      <c r="H24" s="167"/>
      <c r="I24" s="167"/>
      <c r="J24" s="167"/>
      <c r="K24" s="167"/>
      <c r="L24" s="167"/>
      <c r="M24" s="167"/>
      <c r="N24" s="167"/>
      <c r="O24" s="167"/>
      <c r="P24" s="167"/>
      <c r="Q24" s="167"/>
      <c r="R24" s="167"/>
      <c r="S24" s="167"/>
      <c r="T24" s="167"/>
      <c r="U24" s="167"/>
    </row>
    <row r="25" spans="1:21" ht="14.25">
      <c r="A25" s="167"/>
      <c r="B25" s="167"/>
      <c r="C25" s="167"/>
      <c r="D25" s="167"/>
      <c r="E25" s="167"/>
      <c r="F25" s="167"/>
      <c r="G25" s="167"/>
      <c r="H25" s="167"/>
      <c r="I25" s="167"/>
      <c r="J25" s="167"/>
      <c r="K25" s="167"/>
      <c r="L25" s="167"/>
      <c r="M25" s="167"/>
      <c r="N25" s="167"/>
      <c r="O25" s="167"/>
      <c r="P25" s="167"/>
      <c r="Q25" s="167"/>
      <c r="R25" s="167"/>
      <c r="S25" s="167"/>
      <c r="T25" s="167"/>
      <c r="U25" s="167"/>
    </row>
    <row r="26" spans="1:21" ht="14.25">
      <c r="A26" s="167"/>
      <c r="B26" s="167"/>
      <c r="C26" s="167"/>
      <c r="D26" s="167"/>
      <c r="E26" s="167"/>
      <c r="F26" s="167"/>
      <c r="G26" s="167"/>
      <c r="H26" s="167"/>
      <c r="I26" s="167"/>
      <c r="J26" s="167"/>
      <c r="K26" s="167"/>
      <c r="L26" s="167"/>
      <c r="M26" s="167"/>
      <c r="N26" s="167"/>
      <c r="O26" s="167"/>
      <c r="P26" s="167"/>
      <c r="Q26" s="167"/>
      <c r="R26" s="167"/>
      <c r="S26" s="167"/>
      <c r="T26" s="167"/>
      <c r="U26" s="167"/>
    </row>
    <row r="27" spans="1:21" ht="14.25">
      <c r="A27" s="167"/>
      <c r="B27" s="167"/>
      <c r="C27" s="167"/>
      <c r="D27" s="167"/>
      <c r="E27" s="167"/>
      <c r="F27" s="167"/>
      <c r="G27" s="167"/>
      <c r="H27" s="167"/>
      <c r="I27" s="167"/>
      <c r="J27" s="167"/>
      <c r="K27" s="167"/>
      <c r="L27" s="167"/>
      <c r="M27" s="167"/>
      <c r="N27" s="167"/>
      <c r="O27" s="167"/>
      <c r="P27" s="167"/>
      <c r="Q27" s="167"/>
      <c r="R27" s="167"/>
      <c r="S27" s="167"/>
      <c r="T27" s="167"/>
      <c r="U27" s="167"/>
    </row>
    <row r="28" spans="1:21" ht="14.25">
      <c r="A28" s="167"/>
      <c r="B28" s="167"/>
      <c r="C28" s="167"/>
      <c r="D28" s="167"/>
      <c r="E28" s="167"/>
      <c r="F28" s="167"/>
      <c r="G28" s="167"/>
      <c r="H28" s="167"/>
      <c r="I28" s="167"/>
      <c r="J28" s="167"/>
      <c r="K28" s="167"/>
      <c r="L28" s="167"/>
      <c r="M28" s="167"/>
      <c r="N28" s="167"/>
      <c r="O28" s="167"/>
      <c r="P28" s="167"/>
      <c r="Q28" s="167"/>
      <c r="R28" s="167"/>
      <c r="S28" s="167"/>
      <c r="T28" s="167"/>
      <c r="U28" s="167"/>
    </row>
    <row r="29" spans="1:21" ht="14.25">
      <c r="A29" s="167"/>
      <c r="B29" s="167"/>
      <c r="C29" s="167"/>
      <c r="D29" s="167"/>
      <c r="E29" s="167"/>
      <c r="F29" s="167"/>
      <c r="G29" s="167"/>
      <c r="H29" s="167"/>
      <c r="I29" s="167"/>
      <c r="J29" s="167"/>
      <c r="K29" s="167"/>
      <c r="L29" s="167"/>
      <c r="M29" s="167"/>
      <c r="N29" s="167"/>
      <c r="O29" s="167"/>
      <c r="P29" s="167"/>
      <c r="Q29" s="167"/>
      <c r="R29" s="167"/>
      <c r="S29" s="167"/>
      <c r="T29" s="167"/>
      <c r="U29" s="167"/>
    </row>
    <row r="30" spans="1:21" ht="14.25">
      <c r="A30" s="167"/>
      <c r="B30" s="167"/>
      <c r="C30" s="167"/>
      <c r="D30" s="167"/>
      <c r="E30" s="167"/>
      <c r="F30" s="167"/>
      <c r="G30" s="167"/>
      <c r="H30" s="167"/>
      <c r="I30" s="167"/>
      <c r="J30" s="167"/>
      <c r="K30" s="167"/>
      <c r="L30" s="167"/>
      <c r="M30" s="167"/>
      <c r="N30" s="167"/>
      <c r="O30" s="167"/>
      <c r="P30" s="167"/>
      <c r="Q30" s="167"/>
      <c r="R30" s="167"/>
      <c r="S30" s="167"/>
      <c r="T30" s="167"/>
      <c r="U30" s="167"/>
    </row>
    <row r="31" spans="1:21" ht="14.25">
      <c r="A31" s="167"/>
      <c r="B31" s="167"/>
      <c r="C31" s="167"/>
      <c r="D31" s="167"/>
      <c r="E31" s="167"/>
      <c r="F31" s="167"/>
      <c r="G31" s="167"/>
      <c r="H31" s="167"/>
      <c r="I31" s="167"/>
      <c r="J31" s="167"/>
      <c r="K31" s="167"/>
      <c r="L31" s="167"/>
      <c r="M31" s="167"/>
      <c r="N31" s="167"/>
      <c r="O31" s="167"/>
      <c r="P31" s="167"/>
      <c r="Q31" s="167"/>
      <c r="R31" s="167"/>
      <c r="S31" s="167"/>
      <c r="T31" s="167"/>
      <c r="U31" s="167"/>
    </row>
    <row r="32" spans="1:21" ht="14.25">
      <c r="A32" s="167"/>
      <c r="B32" s="167"/>
      <c r="C32" s="167"/>
      <c r="D32" s="167"/>
      <c r="E32" s="167"/>
      <c r="F32" s="167"/>
      <c r="G32" s="167"/>
      <c r="H32" s="167"/>
      <c r="I32" s="167"/>
      <c r="J32" s="167"/>
      <c r="K32" s="167"/>
      <c r="L32" s="167"/>
      <c r="M32" s="167"/>
      <c r="N32" s="167"/>
      <c r="O32" s="167"/>
      <c r="P32" s="167"/>
      <c r="Q32" s="167"/>
      <c r="R32" s="167"/>
      <c r="S32" s="167"/>
      <c r="T32" s="167"/>
      <c r="U32" s="167"/>
    </row>
    <row r="33" spans="1:21" ht="14.25">
      <c r="A33" s="167"/>
      <c r="B33" s="167"/>
      <c r="C33" s="167"/>
      <c r="D33" s="167"/>
      <c r="E33" s="167"/>
      <c r="F33" s="167"/>
      <c r="G33" s="167"/>
      <c r="H33" s="167"/>
      <c r="I33" s="167"/>
      <c r="J33" s="167"/>
      <c r="K33" s="167"/>
      <c r="L33" s="167"/>
      <c r="M33" s="167"/>
      <c r="N33" s="167"/>
      <c r="O33" s="167"/>
      <c r="P33" s="167"/>
      <c r="Q33" s="167"/>
      <c r="R33" s="167"/>
      <c r="S33" s="167"/>
      <c r="T33" s="167"/>
      <c r="U33" s="167"/>
    </row>
    <row r="34" spans="1:21" ht="14.25">
      <c r="A34" s="167"/>
      <c r="B34" s="167"/>
      <c r="C34" s="167"/>
      <c r="D34" s="167"/>
      <c r="E34" s="167"/>
      <c r="F34" s="167"/>
      <c r="G34" s="167"/>
      <c r="H34" s="167"/>
      <c r="I34" s="167"/>
      <c r="J34" s="167"/>
      <c r="K34" s="167"/>
      <c r="L34" s="167"/>
      <c r="M34" s="167"/>
      <c r="N34" s="167"/>
      <c r="O34" s="167"/>
      <c r="P34" s="167"/>
      <c r="Q34" s="167"/>
      <c r="R34" s="167"/>
      <c r="S34" s="167"/>
      <c r="T34" s="167"/>
      <c r="U34" s="167"/>
    </row>
    <row r="35" spans="1:21" ht="14.25">
      <c r="A35" s="167"/>
      <c r="B35" s="167"/>
      <c r="C35" s="167"/>
      <c r="D35" s="167"/>
      <c r="E35" s="167"/>
      <c r="F35" s="167"/>
      <c r="G35" s="167"/>
      <c r="H35" s="167"/>
      <c r="I35" s="167"/>
      <c r="J35" s="167"/>
      <c r="K35" s="167"/>
      <c r="L35" s="167"/>
      <c r="M35" s="167"/>
      <c r="N35" s="167"/>
      <c r="O35" s="167"/>
      <c r="P35" s="167"/>
      <c r="Q35" s="167"/>
      <c r="R35" s="167"/>
      <c r="S35" s="167"/>
      <c r="T35" s="167"/>
      <c r="U35" s="167"/>
    </row>
    <row r="36" spans="1:21" ht="14.25">
      <c r="A36" s="167"/>
      <c r="B36" s="167"/>
      <c r="C36" s="167"/>
      <c r="D36" s="167"/>
      <c r="E36" s="167"/>
      <c r="F36" s="167"/>
      <c r="G36" s="167"/>
      <c r="H36" s="167"/>
      <c r="I36" s="167"/>
      <c r="J36" s="167"/>
      <c r="K36" s="167"/>
      <c r="L36" s="167"/>
      <c r="M36" s="167"/>
      <c r="N36" s="167"/>
      <c r="O36" s="167"/>
      <c r="P36" s="167"/>
      <c r="Q36" s="167"/>
      <c r="R36" s="167"/>
      <c r="S36" s="167"/>
      <c r="T36" s="167"/>
      <c r="U36" s="167"/>
    </row>
    <row r="37" spans="1:21" ht="14.25">
      <c r="A37" s="167"/>
      <c r="B37" s="167"/>
      <c r="C37" s="167"/>
      <c r="D37" s="167"/>
      <c r="E37" s="167"/>
      <c r="F37" s="167"/>
      <c r="G37" s="167"/>
      <c r="H37" s="167"/>
      <c r="I37" s="167"/>
      <c r="J37" s="167"/>
      <c r="K37" s="167"/>
      <c r="L37" s="167"/>
      <c r="M37" s="167"/>
      <c r="N37" s="167"/>
      <c r="O37" s="167"/>
      <c r="P37" s="167"/>
      <c r="Q37" s="167"/>
      <c r="R37" s="167"/>
      <c r="S37" s="167"/>
      <c r="T37" s="167"/>
      <c r="U37" s="167"/>
    </row>
    <row r="38" spans="1:21" ht="14.25">
      <c r="A38" s="167"/>
      <c r="B38" s="167"/>
      <c r="C38" s="167"/>
      <c r="D38" s="167"/>
      <c r="E38" s="167"/>
      <c r="F38" s="167"/>
      <c r="G38" s="167"/>
      <c r="H38" s="167"/>
      <c r="I38" s="167"/>
      <c r="J38" s="167"/>
      <c r="K38" s="167"/>
      <c r="L38" s="167"/>
      <c r="M38" s="167"/>
      <c r="N38" s="167"/>
      <c r="O38" s="167"/>
      <c r="P38" s="167"/>
      <c r="Q38" s="167"/>
      <c r="R38" s="167"/>
      <c r="S38" s="167"/>
      <c r="T38" s="167"/>
      <c r="U38" s="167"/>
    </row>
    <row r="39" spans="1:21" ht="14.25">
      <c r="A39" s="167"/>
      <c r="B39" s="167"/>
      <c r="C39" s="167"/>
      <c r="D39" s="167"/>
      <c r="E39" s="167"/>
      <c r="F39" s="167"/>
      <c r="G39" s="167"/>
      <c r="H39" s="167"/>
      <c r="I39" s="167"/>
      <c r="J39" s="167"/>
      <c r="K39" s="167"/>
      <c r="L39" s="167"/>
      <c r="M39" s="167"/>
      <c r="N39" s="167"/>
      <c r="O39" s="167"/>
      <c r="P39" s="167"/>
      <c r="Q39" s="167"/>
      <c r="R39" s="167"/>
      <c r="S39" s="167"/>
      <c r="T39" s="167"/>
      <c r="U39" s="167"/>
    </row>
    <row r="40" spans="1:21" ht="14.25">
      <c r="A40" s="167"/>
      <c r="B40" s="167"/>
      <c r="C40" s="167"/>
      <c r="D40" s="167"/>
      <c r="E40" s="167"/>
      <c r="F40" s="167"/>
      <c r="G40" s="167"/>
      <c r="H40" s="167"/>
      <c r="I40" s="167"/>
      <c r="J40" s="167"/>
      <c r="K40" s="167"/>
      <c r="L40" s="167"/>
      <c r="M40" s="167"/>
      <c r="N40" s="167"/>
      <c r="O40" s="167"/>
      <c r="P40" s="167"/>
      <c r="Q40" s="167"/>
      <c r="R40" s="167"/>
      <c r="S40" s="167"/>
      <c r="T40" s="167"/>
      <c r="U40" s="167"/>
    </row>
    <row r="41" spans="1:21" ht="14.25">
      <c r="A41" s="167"/>
      <c r="B41" s="167"/>
      <c r="C41" s="167"/>
      <c r="D41" s="167"/>
      <c r="E41" s="167"/>
      <c r="F41" s="167"/>
      <c r="G41" s="167"/>
      <c r="H41" s="167"/>
      <c r="I41" s="167"/>
      <c r="J41" s="167"/>
      <c r="K41" s="167"/>
      <c r="L41" s="167"/>
      <c r="M41" s="167"/>
      <c r="N41" s="167"/>
      <c r="O41" s="167"/>
      <c r="P41" s="167"/>
      <c r="Q41" s="167"/>
      <c r="R41" s="167"/>
      <c r="S41" s="167"/>
      <c r="T41" s="167"/>
      <c r="U41" s="167"/>
    </row>
  </sheetData>
  <sheetProtection/>
  <mergeCells count="1">
    <mergeCell ref="A1:U4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tabColor rgb="FFFF0000"/>
  </sheetPr>
  <dimension ref="A1:F16"/>
  <sheetViews>
    <sheetView zoomScale="85" zoomScaleNormal="85" workbookViewId="0" topLeftCell="A1">
      <pane ySplit="2" topLeftCell="A3" activePane="bottomLeft" state="frozen"/>
      <selection pane="bottomLeft" activeCell="J11" sqref="J11"/>
    </sheetView>
  </sheetViews>
  <sheetFormatPr defaultColWidth="9.00390625" defaultRowHeight="14.25"/>
  <cols>
    <col min="1" max="1" width="28.125" style="0" customWidth="1"/>
    <col min="2" max="6" width="10.875" style="0" customWidth="1"/>
  </cols>
  <sheetData>
    <row r="1" spans="1:6" ht="28.5" customHeight="1">
      <c r="A1" s="159" t="s">
        <v>765</v>
      </c>
      <c r="B1" s="159"/>
      <c r="C1" s="159"/>
      <c r="D1" s="159"/>
      <c r="E1" s="159"/>
      <c r="F1" s="159"/>
    </row>
    <row r="2" spans="1:6" ht="33.75" customHeight="1">
      <c r="A2" s="64" t="s">
        <v>766</v>
      </c>
      <c r="B2" s="160"/>
      <c r="C2" s="160"/>
      <c r="D2" s="160"/>
      <c r="E2" s="143"/>
      <c r="F2" s="161" t="s">
        <v>63</v>
      </c>
    </row>
    <row r="3" spans="1:6" ht="28.5" customHeight="1">
      <c r="A3" s="146" t="s">
        <v>195</v>
      </c>
      <c r="B3" s="162" t="s">
        <v>65</v>
      </c>
      <c r="C3" s="148" t="s">
        <v>66</v>
      </c>
      <c r="D3" s="148" t="s">
        <v>767</v>
      </c>
      <c r="E3" s="148" t="s">
        <v>67</v>
      </c>
      <c r="F3" s="75" t="s">
        <v>69</v>
      </c>
    </row>
    <row r="4" spans="1:6" ht="17.25" customHeight="1">
      <c r="A4" s="150"/>
      <c r="B4" s="162"/>
      <c r="C4" s="151"/>
      <c r="D4" s="151"/>
      <c r="E4" s="151"/>
      <c r="F4" s="77"/>
    </row>
    <row r="5" spans="1:6" ht="45.75" customHeight="1">
      <c r="A5" s="78" t="s">
        <v>768</v>
      </c>
      <c r="B5" s="101"/>
      <c r="C5" s="101"/>
      <c r="D5" s="101"/>
      <c r="E5" s="101"/>
      <c r="F5" s="154"/>
    </row>
    <row r="6" spans="1:6" ht="45.75" customHeight="1">
      <c r="A6" s="78" t="s">
        <v>769</v>
      </c>
      <c r="B6" s="101"/>
      <c r="C6" s="101"/>
      <c r="D6" s="101"/>
      <c r="E6" s="101"/>
      <c r="F6" s="154"/>
    </row>
    <row r="7" spans="1:6" ht="45.75" customHeight="1">
      <c r="A7" s="78" t="s">
        <v>770</v>
      </c>
      <c r="B7" s="101">
        <v>5200</v>
      </c>
      <c r="C7" s="101">
        <v>7000</v>
      </c>
      <c r="D7" s="101">
        <v>19000</v>
      </c>
      <c r="E7" s="101">
        <f>SUM(E8:E10)</f>
        <v>19000</v>
      </c>
      <c r="F7" s="154">
        <f>E7/B7*100-100</f>
        <v>265.38461538461536</v>
      </c>
    </row>
    <row r="8" spans="1:6" ht="45.75" customHeight="1">
      <c r="A8" s="78" t="s">
        <v>771</v>
      </c>
      <c r="B8" s="163"/>
      <c r="C8" s="163"/>
      <c r="D8" s="163"/>
      <c r="E8" s="163"/>
      <c r="F8" s="154"/>
    </row>
    <row r="9" spans="1:6" ht="45.75" customHeight="1">
      <c r="A9" s="78" t="s">
        <v>772</v>
      </c>
      <c r="B9" s="101">
        <v>-3016</v>
      </c>
      <c r="C9" s="101"/>
      <c r="D9" s="101"/>
      <c r="E9" s="101">
        <v>-6356</v>
      </c>
      <c r="F9" s="164">
        <f>E9/B9*100-100</f>
        <v>110.74270557029178</v>
      </c>
    </row>
    <row r="10" spans="1:6" ht="45.75" customHeight="1">
      <c r="A10" s="78" t="s">
        <v>773</v>
      </c>
      <c r="B10" s="101">
        <v>8216</v>
      </c>
      <c r="C10" s="101">
        <v>7000</v>
      </c>
      <c r="D10" s="101">
        <v>19000</v>
      </c>
      <c r="E10" s="101">
        <v>25356</v>
      </c>
      <c r="F10" s="164">
        <f>E10/B10*100-100</f>
        <v>208.61733203505355</v>
      </c>
    </row>
    <row r="11" spans="1:6" ht="45.75" customHeight="1">
      <c r="A11" s="78" t="s">
        <v>774</v>
      </c>
      <c r="B11" s="101"/>
      <c r="C11" s="101"/>
      <c r="D11" s="101"/>
      <c r="E11" s="101"/>
      <c r="F11" s="154"/>
    </row>
    <row r="12" spans="1:6" ht="45.75" customHeight="1">
      <c r="A12" s="78" t="s">
        <v>775</v>
      </c>
      <c r="B12" s="101"/>
      <c r="C12" s="101"/>
      <c r="D12" s="101"/>
      <c r="E12" s="101"/>
      <c r="F12" s="154"/>
    </row>
    <row r="13" spans="1:6" ht="45.75" customHeight="1">
      <c r="A13" s="78" t="s">
        <v>776</v>
      </c>
      <c r="B13" s="101"/>
      <c r="C13" s="101"/>
      <c r="D13" s="101"/>
      <c r="E13" s="101"/>
      <c r="F13" s="154"/>
    </row>
    <row r="14" spans="1:6" ht="45.75" customHeight="1">
      <c r="A14" s="78" t="s">
        <v>777</v>
      </c>
      <c r="B14" s="101"/>
      <c r="C14" s="101"/>
      <c r="D14" s="101"/>
      <c r="E14" s="101"/>
      <c r="F14" s="154"/>
    </row>
    <row r="15" spans="1:6" ht="45.75" customHeight="1">
      <c r="A15" s="78" t="s">
        <v>778</v>
      </c>
      <c r="B15" s="101"/>
      <c r="C15" s="101"/>
      <c r="D15" s="101"/>
      <c r="E15" s="101"/>
      <c r="F15" s="154"/>
    </row>
    <row r="16" spans="1:6" ht="45.75" customHeight="1">
      <c r="A16" s="83" t="s">
        <v>779</v>
      </c>
      <c r="B16" s="99">
        <f>B5+B6+B7+B11+B12+B13+B14+B15</f>
        <v>5200</v>
      </c>
      <c r="C16" s="99">
        <f>C5+C6+C7+C11+C12+C13+C14+C15</f>
        <v>7000</v>
      </c>
      <c r="D16" s="99">
        <f>D5+D6+D7+D11+D12+D13+D14+D15</f>
        <v>19000</v>
      </c>
      <c r="E16" s="99">
        <f>E5+E6+E7+E11+E12+E13+E14+E15</f>
        <v>19000</v>
      </c>
      <c r="F16" s="165">
        <f>E16/B16*100-100</f>
        <v>265.38461538461536</v>
      </c>
    </row>
  </sheetData>
  <sheetProtection/>
  <mergeCells count="7">
    <mergeCell ref="A1:F1"/>
    <mergeCell ref="A3:A4"/>
    <mergeCell ref="B3:B4"/>
    <mergeCell ref="C3:C4"/>
    <mergeCell ref="D3:D4"/>
    <mergeCell ref="E3:E4"/>
    <mergeCell ref="F3:F4"/>
  </mergeCells>
  <printOptions/>
  <pageMargins left="0.67" right="0.38" top="0.54" bottom="0.76" header="0.27" footer="0.5"/>
  <pageSetup firstPageNumber="54" useFirstPageNumber="1" horizontalDpi="600" verticalDpi="600" orientation="portrait" paperSize="9"/>
  <headerFooter scaleWithDoc="0" alignWithMargins="0">
    <oddFooter>&amp;C&amp;"宋体"&amp;12&amp;P</oddFooter>
  </headerFooter>
</worksheet>
</file>

<file path=xl/worksheets/sheet22.xml><?xml version="1.0" encoding="utf-8"?>
<worksheet xmlns="http://schemas.openxmlformats.org/spreadsheetml/2006/main" xmlns:r="http://schemas.openxmlformats.org/officeDocument/2006/relationships">
  <sheetPr>
    <tabColor rgb="FFFF0000"/>
  </sheetPr>
  <dimension ref="A1:F53"/>
  <sheetViews>
    <sheetView showZeros="0" zoomScale="85" zoomScaleNormal="85" workbookViewId="0" topLeftCell="A1">
      <pane ySplit="4" topLeftCell="A41" activePane="bottomLeft" state="frozen"/>
      <selection pane="bottomLeft" activeCell="A47" sqref="A47:IV47"/>
    </sheetView>
  </sheetViews>
  <sheetFormatPr defaultColWidth="9.00390625" defaultRowHeight="14.25"/>
  <cols>
    <col min="1" max="1" width="46.875" style="0" customWidth="1"/>
    <col min="2" max="4" width="7.75390625" style="0" customWidth="1"/>
    <col min="5" max="5" width="9.50390625" style="70" customWidth="1"/>
    <col min="6" max="6" width="8.875" style="0" customWidth="1"/>
  </cols>
  <sheetData>
    <row r="1" spans="1:6" ht="21" customHeight="1">
      <c r="A1" s="141" t="s">
        <v>780</v>
      </c>
      <c r="B1" s="141"/>
      <c r="C1" s="141"/>
      <c r="D1" s="141"/>
      <c r="E1" s="141"/>
      <c r="F1" s="141"/>
    </row>
    <row r="2" spans="1:6" ht="12" customHeight="1">
      <c r="A2" s="142" t="s">
        <v>781</v>
      </c>
      <c r="B2" s="143"/>
      <c r="C2" s="143"/>
      <c r="D2" s="143"/>
      <c r="E2" s="144"/>
      <c r="F2" s="145" t="s">
        <v>63</v>
      </c>
    </row>
    <row r="3" spans="1:6" ht="28.5" customHeight="1">
      <c r="A3" s="146" t="s">
        <v>64</v>
      </c>
      <c r="B3" s="147" t="s">
        <v>65</v>
      </c>
      <c r="C3" s="148" t="s">
        <v>66</v>
      </c>
      <c r="D3" s="148" t="s">
        <v>767</v>
      </c>
      <c r="E3" s="147" t="s">
        <v>67</v>
      </c>
      <c r="F3" s="149" t="s">
        <v>69</v>
      </c>
    </row>
    <row r="4" spans="1:6" ht="17.25" customHeight="1">
      <c r="A4" s="150"/>
      <c r="B4" s="147"/>
      <c r="C4" s="151"/>
      <c r="D4" s="151"/>
      <c r="E4" s="147"/>
      <c r="F4" s="152"/>
    </row>
    <row r="5" spans="1:6" ht="30.75" customHeight="1">
      <c r="A5" s="153" t="s">
        <v>782</v>
      </c>
      <c r="B5" s="93"/>
      <c r="C5" s="93"/>
      <c r="D5" s="93"/>
      <c r="E5" s="93">
        <v>35</v>
      </c>
      <c r="F5" s="154"/>
    </row>
    <row r="6" spans="1:6" ht="30.75" customHeight="1">
      <c r="A6" s="153" t="s">
        <v>783</v>
      </c>
      <c r="B6" s="106">
        <f>B7+B11</f>
        <v>303</v>
      </c>
      <c r="C6" s="106"/>
      <c r="D6" s="106"/>
      <c r="E6" s="106">
        <f>E7+E11</f>
        <v>255</v>
      </c>
      <c r="F6" s="154">
        <f aca="true" t="shared" si="0" ref="F6:F8">E6/B6*100-100</f>
        <v>-15.841584158415841</v>
      </c>
    </row>
    <row r="7" spans="1:6" ht="30.75" customHeight="1">
      <c r="A7" s="153" t="s">
        <v>784</v>
      </c>
      <c r="B7" s="106">
        <f>SUM(B8:B10)</f>
        <v>258</v>
      </c>
      <c r="C7" s="106"/>
      <c r="D7" s="106"/>
      <c r="E7" s="106">
        <f>SUM(E8:E10)</f>
        <v>255</v>
      </c>
      <c r="F7" s="154">
        <f t="shared" si="0"/>
        <v>-1.1627906976744242</v>
      </c>
    </row>
    <row r="8" spans="1:6" ht="30.75" customHeight="1">
      <c r="A8" s="153" t="s">
        <v>785</v>
      </c>
      <c r="B8" s="155">
        <v>131</v>
      </c>
      <c r="C8" s="155"/>
      <c r="D8" s="155"/>
      <c r="E8" s="155">
        <v>168</v>
      </c>
      <c r="F8" s="154">
        <f t="shared" si="0"/>
        <v>28.244274809160288</v>
      </c>
    </row>
    <row r="9" spans="1:6" ht="30.75" customHeight="1">
      <c r="A9" s="153" t="s">
        <v>786</v>
      </c>
      <c r="B9" s="155">
        <v>121</v>
      </c>
      <c r="C9" s="155"/>
      <c r="D9" s="155"/>
      <c r="E9" s="155">
        <v>87</v>
      </c>
      <c r="F9" s="154"/>
    </row>
    <row r="10" spans="1:6" ht="30.75" customHeight="1">
      <c r="A10" s="153" t="s">
        <v>787</v>
      </c>
      <c r="B10" s="156">
        <v>6</v>
      </c>
      <c r="C10" s="156"/>
      <c r="D10" s="156"/>
      <c r="E10" s="156"/>
      <c r="F10" s="154">
        <f>E10/B10*100-100</f>
        <v>-100</v>
      </c>
    </row>
    <row r="11" spans="1:6" ht="30.75" customHeight="1">
      <c r="A11" s="153" t="s">
        <v>788</v>
      </c>
      <c r="B11" s="156">
        <f>SUM(B12)</f>
        <v>45</v>
      </c>
      <c r="C11" s="156"/>
      <c r="D11" s="156"/>
      <c r="E11" s="156"/>
      <c r="F11" s="154">
        <f>E11/B11*100-100</f>
        <v>-100</v>
      </c>
    </row>
    <row r="12" spans="1:6" ht="30.75" customHeight="1">
      <c r="A12" s="153" t="s">
        <v>789</v>
      </c>
      <c r="B12" s="156">
        <v>45</v>
      </c>
      <c r="C12" s="156"/>
      <c r="D12" s="156"/>
      <c r="E12" s="156"/>
      <c r="F12" s="154">
        <f>E12/B12*100-100</f>
        <v>-100</v>
      </c>
    </row>
    <row r="13" spans="1:6" ht="30.75" customHeight="1">
      <c r="A13" s="153" t="s">
        <v>790</v>
      </c>
      <c r="B13" s="155"/>
      <c r="C13" s="155"/>
      <c r="D13" s="155"/>
      <c r="E13" s="155"/>
      <c r="F13" s="154"/>
    </row>
    <row r="14" spans="1:6" ht="30.75" customHeight="1">
      <c r="A14" s="153" t="s">
        <v>791</v>
      </c>
      <c r="B14" s="155">
        <v>45</v>
      </c>
      <c r="C14" s="155"/>
      <c r="D14" s="155"/>
      <c r="E14" s="155"/>
      <c r="F14" s="154">
        <f>E14/B14*100-100</f>
        <v>-100</v>
      </c>
    </row>
    <row r="15" spans="1:6" ht="30.75" customHeight="1">
      <c r="A15" s="153" t="s">
        <v>792</v>
      </c>
      <c r="B15" s="94"/>
      <c r="C15" s="94">
        <f>C16</f>
        <v>1523</v>
      </c>
      <c r="D15" s="94">
        <f>D16</f>
        <v>1523</v>
      </c>
      <c r="E15" s="94">
        <f>E16</f>
        <v>161776</v>
      </c>
      <c r="F15" s="154"/>
    </row>
    <row r="16" spans="1:6" ht="30.75" customHeight="1">
      <c r="A16" s="153" t="s">
        <v>793</v>
      </c>
      <c r="B16" s="94"/>
      <c r="C16" s="94">
        <v>1523</v>
      </c>
      <c r="D16" s="94">
        <v>1523</v>
      </c>
      <c r="E16" s="94">
        <f>SUM(E17:E21)</f>
        <v>161776</v>
      </c>
      <c r="F16" s="154"/>
    </row>
    <row r="17" spans="1:6" ht="30.75" customHeight="1">
      <c r="A17" s="153" t="s">
        <v>794</v>
      </c>
      <c r="B17" s="94"/>
      <c r="C17" s="94"/>
      <c r="D17" s="94"/>
      <c r="E17" s="94">
        <v>1587</v>
      </c>
      <c r="F17" s="154"/>
    </row>
    <row r="18" spans="1:6" ht="30.75" customHeight="1">
      <c r="A18" s="153" t="s">
        <v>795</v>
      </c>
      <c r="B18" s="94"/>
      <c r="C18" s="94"/>
      <c r="D18" s="94"/>
      <c r="E18" s="94"/>
      <c r="F18" s="154"/>
    </row>
    <row r="19" spans="1:6" ht="30.75" customHeight="1">
      <c r="A19" s="153" t="s">
        <v>796</v>
      </c>
      <c r="B19" s="94"/>
      <c r="C19" s="94"/>
      <c r="D19" s="94"/>
      <c r="E19" s="94">
        <v>150000</v>
      </c>
      <c r="F19" s="154"/>
    </row>
    <row r="20" spans="1:6" ht="30.75" customHeight="1">
      <c r="A20" s="153" t="s">
        <v>797</v>
      </c>
      <c r="B20" s="94"/>
      <c r="C20" s="94"/>
      <c r="D20" s="94"/>
      <c r="E20" s="94"/>
      <c r="F20" s="154"/>
    </row>
    <row r="21" spans="1:6" ht="30.75" customHeight="1">
      <c r="A21" s="153" t="s">
        <v>798</v>
      </c>
      <c r="B21" s="94"/>
      <c r="C21" s="94"/>
      <c r="D21" s="94"/>
      <c r="E21" s="94">
        <v>10189</v>
      </c>
      <c r="F21" s="154"/>
    </row>
    <row r="22" spans="1:6" ht="30.75" customHeight="1">
      <c r="A22" s="153" t="s">
        <v>799</v>
      </c>
      <c r="B22" s="94"/>
      <c r="C22" s="94"/>
      <c r="D22" s="94"/>
      <c r="E22" s="94"/>
      <c r="F22" s="154"/>
    </row>
    <row r="23" spans="1:6" ht="30.75" customHeight="1">
      <c r="A23" s="153" t="s">
        <v>800</v>
      </c>
      <c r="B23" s="94"/>
      <c r="C23" s="94"/>
      <c r="D23" s="94"/>
      <c r="E23" s="94"/>
      <c r="F23" s="154"/>
    </row>
    <row r="24" spans="1:6" ht="30.75" customHeight="1">
      <c r="A24" s="153" t="s">
        <v>801</v>
      </c>
      <c r="B24" s="94"/>
      <c r="C24" s="94"/>
      <c r="D24" s="94"/>
      <c r="E24" s="94"/>
      <c r="F24" s="154"/>
    </row>
    <row r="25" spans="1:6" ht="30.75" customHeight="1">
      <c r="A25" s="153" t="s">
        <v>802</v>
      </c>
      <c r="B25" s="94"/>
      <c r="C25" s="94"/>
      <c r="D25" s="94"/>
      <c r="E25" s="94"/>
      <c r="F25" s="154"/>
    </row>
    <row r="26" spans="1:6" ht="30.75" customHeight="1">
      <c r="A26" s="153" t="s">
        <v>803</v>
      </c>
      <c r="B26" s="94"/>
      <c r="C26" s="94"/>
      <c r="D26" s="94"/>
      <c r="E26" s="94"/>
      <c r="F26" s="154"/>
    </row>
    <row r="27" spans="1:6" ht="30.75" customHeight="1">
      <c r="A27" s="153" t="s">
        <v>804</v>
      </c>
      <c r="B27" s="94"/>
      <c r="C27" s="94"/>
      <c r="D27" s="94"/>
      <c r="E27" s="94"/>
      <c r="F27" s="154"/>
    </row>
    <row r="28" spans="1:6" ht="30.75" customHeight="1">
      <c r="A28" s="153" t="s">
        <v>805</v>
      </c>
      <c r="B28" s="94"/>
      <c r="C28" s="94"/>
      <c r="D28" s="94"/>
      <c r="E28" s="94"/>
      <c r="F28" s="154"/>
    </row>
    <row r="29" spans="1:6" ht="30.75" customHeight="1">
      <c r="A29" s="153" t="s">
        <v>806</v>
      </c>
      <c r="B29" s="94"/>
      <c r="C29" s="94"/>
      <c r="D29" s="94"/>
      <c r="E29" s="94"/>
      <c r="F29" s="154"/>
    </row>
    <row r="30" spans="1:6" ht="30.75" customHeight="1">
      <c r="A30" s="153" t="s">
        <v>807</v>
      </c>
      <c r="B30" s="94"/>
      <c r="C30" s="94"/>
      <c r="D30" s="94"/>
      <c r="E30" s="94"/>
      <c r="F30" s="154"/>
    </row>
    <row r="31" spans="1:6" ht="30.75" customHeight="1">
      <c r="A31" s="153" t="s">
        <v>808</v>
      </c>
      <c r="B31" s="94"/>
      <c r="C31" s="94"/>
      <c r="D31" s="94"/>
      <c r="E31" s="94"/>
      <c r="F31" s="154"/>
    </row>
    <row r="32" spans="1:6" ht="30.75" customHeight="1">
      <c r="A32" s="153" t="s">
        <v>809</v>
      </c>
      <c r="B32" s="94"/>
      <c r="C32" s="94"/>
      <c r="D32" s="94"/>
      <c r="E32" s="94"/>
      <c r="F32" s="154"/>
    </row>
    <row r="33" spans="1:6" ht="30.75" customHeight="1">
      <c r="A33" s="153" t="s">
        <v>810</v>
      </c>
      <c r="B33" s="94"/>
      <c r="C33" s="94"/>
      <c r="D33" s="94"/>
      <c r="E33" s="94"/>
      <c r="F33" s="154"/>
    </row>
    <row r="34" spans="1:6" ht="30.75" customHeight="1">
      <c r="A34" s="153" t="s">
        <v>811</v>
      </c>
      <c r="B34" s="94"/>
      <c r="C34" s="94"/>
      <c r="D34" s="94"/>
      <c r="E34" s="94"/>
      <c r="F34" s="154"/>
    </row>
    <row r="35" spans="1:6" ht="30.75" customHeight="1">
      <c r="A35" s="157" t="s">
        <v>812</v>
      </c>
      <c r="B35" s="94">
        <f>B36</f>
        <v>20</v>
      </c>
      <c r="C35" s="94"/>
      <c r="D35" s="94"/>
      <c r="E35" s="94">
        <f>E36</f>
        <v>0</v>
      </c>
      <c r="F35" s="154"/>
    </row>
    <row r="36" spans="1:6" ht="30.75" customHeight="1">
      <c r="A36" s="157" t="s">
        <v>813</v>
      </c>
      <c r="B36" s="94">
        <f>B37</f>
        <v>20</v>
      </c>
      <c r="C36" s="94"/>
      <c r="D36" s="94"/>
      <c r="E36" s="94">
        <f>E37</f>
        <v>0</v>
      </c>
      <c r="F36" s="154"/>
    </row>
    <row r="37" spans="1:6" ht="30.75" customHeight="1">
      <c r="A37" s="157" t="s">
        <v>814</v>
      </c>
      <c r="B37" s="94">
        <v>20</v>
      </c>
      <c r="C37" s="94"/>
      <c r="D37" s="94"/>
      <c r="E37" s="94"/>
      <c r="F37" s="154"/>
    </row>
    <row r="38" spans="1:6" ht="30.75" customHeight="1">
      <c r="A38" s="157" t="s">
        <v>815</v>
      </c>
      <c r="B38" s="94"/>
      <c r="C38" s="94">
        <f>C40</f>
        <v>27000</v>
      </c>
      <c r="D38" s="94">
        <f>D40</f>
        <v>27000</v>
      </c>
      <c r="E38" s="94">
        <f>E40</f>
        <v>27000</v>
      </c>
      <c r="F38" s="154"/>
    </row>
    <row r="39" spans="1:6" ht="30.75" customHeight="1">
      <c r="A39" s="153" t="s">
        <v>816</v>
      </c>
      <c r="B39" s="94"/>
      <c r="C39" s="94">
        <f>C40</f>
        <v>27000</v>
      </c>
      <c r="D39" s="94">
        <f>D40</f>
        <v>27000</v>
      </c>
      <c r="E39" s="94">
        <f>E40</f>
        <v>27000</v>
      </c>
      <c r="F39" s="154"/>
    </row>
    <row r="40" spans="1:6" ht="30.75" customHeight="1">
      <c r="A40" s="153" t="s">
        <v>817</v>
      </c>
      <c r="B40" s="94"/>
      <c r="C40" s="94">
        <v>27000</v>
      </c>
      <c r="D40" s="94">
        <v>27000</v>
      </c>
      <c r="E40" s="94">
        <v>27000</v>
      </c>
      <c r="F40" s="154"/>
    </row>
    <row r="41" spans="1:6" ht="30.75" customHeight="1">
      <c r="A41" s="157" t="s">
        <v>818</v>
      </c>
      <c r="B41" s="94">
        <f>B42</f>
        <v>5095</v>
      </c>
      <c r="C41" s="94">
        <f>C42</f>
        <v>5411</v>
      </c>
      <c r="D41" s="94">
        <f>D42</f>
        <v>5411</v>
      </c>
      <c r="E41" s="94">
        <f>E42</f>
        <v>5411</v>
      </c>
      <c r="F41" s="154">
        <f aca="true" t="shared" si="1" ref="F41:F53">E41/B41*100-100</f>
        <v>6.202158979391555</v>
      </c>
    </row>
    <row r="42" spans="1:6" ht="30.75" customHeight="1">
      <c r="A42" s="153" t="s">
        <v>819</v>
      </c>
      <c r="B42" s="94">
        <f>B43</f>
        <v>5095</v>
      </c>
      <c r="C42" s="94">
        <f>C43</f>
        <v>5411</v>
      </c>
      <c r="D42" s="94">
        <f>D43</f>
        <v>5411</v>
      </c>
      <c r="E42" s="94">
        <f>E43</f>
        <v>5411</v>
      </c>
      <c r="F42" s="154">
        <f t="shared" si="1"/>
        <v>6.202158979391555</v>
      </c>
    </row>
    <row r="43" spans="1:6" ht="30.75" customHeight="1">
      <c r="A43" s="153" t="s">
        <v>820</v>
      </c>
      <c r="B43" s="97">
        <v>5095</v>
      </c>
      <c r="C43" s="97">
        <v>5411</v>
      </c>
      <c r="D43" s="97">
        <v>5411</v>
      </c>
      <c r="E43" s="97">
        <v>5411</v>
      </c>
      <c r="F43" s="154">
        <f t="shared" si="1"/>
        <v>6.202158979391555</v>
      </c>
    </row>
    <row r="44" spans="1:6" ht="30.75" customHeight="1">
      <c r="A44" s="153" t="s">
        <v>821</v>
      </c>
      <c r="B44" s="97">
        <f aca="true" t="shared" si="2" ref="B44:B47">B45</f>
        <v>20</v>
      </c>
      <c r="C44" s="97">
        <f>C45</f>
        <v>66</v>
      </c>
      <c r="D44" s="97">
        <f>D45</f>
        <v>66</v>
      </c>
      <c r="E44" s="97">
        <f>E45</f>
        <v>2</v>
      </c>
      <c r="F44" s="154">
        <f t="shared" si="1"/>
        <v>-90</v>
      </c>
    </row>
    <row r="45" spans="1:6" ht="30.75" customHeight="1">
      <c r="A45" s="153" t="s">
        <v>822</v>
      </c>
      <c r="B45" s="97">
        <f t="shared" si="2"/>
        <v>20</v>
      </c>
      <c r="C45" s="97">
        <f>C46</f>
        <v>66</v>
      </c>
      <c r="D45" s="97">
        <f>D46</f>
        <v>66</v>
      </c>
      <c r="E45" s="97">
        <f>E46</f>
        <v>2</v>
      </c>
      <c r="F45" s="154">
        <f t="shared" si="1"/>
        <v>-90</v>
      </c>
    </row>
    <row r="46" spans="1:6" ht="30.75" customHeight="1">
      <c r="A46" s="153" t="s">
        <v>823</v>
      </c>
      <c r="B46" s="94">
        <v>20</v>
      </c>
      <c r="C46" s="94">
        <v>66</v>
      </c>
      <c r="D46" s="94">
        <v>66</v>
      </c>
      <c r="E46" s="94">
        <v>2</v>
      </c>
      <c r="F46" s="154">
        <f t="shared" si="1"/>
        <v>-90</v>
      </c>
    </row>
    <row r="47" spans="1:6" ht="30.75" customHeight="1">
      <c r="A47" s="153" t="s">
        <v>824</v>
      </c>
      <c r="B47" s="94">
        <f t="shared" si="2"/>
        <v>1411</v>
      </c>
      <c r="C47" s="94">
        <f>C48</f>
        <v>632</v>
      </c>
      <c r="D47" s="94">
        <f>D48</f>
        <v>632</v>
      </c>
      <c r="E47" s="94">
        <f>E48</f>
        <v>1367</v>
      </c>
      <c r="F47" s="154">
        <f t="shared" si="1"/>
        <v>-3.1183557760453624</v>
      </c>
    </row>
    <row r="48" spans="1:6" ht="30.75" customHeight="1">
      <c r="A48" s="153" t="s">
        <v>825</v>
      </c>
      <c r="B48" s="94">
        <f>B49+B51+B52+B50</f>
        <v>1411</v>
      </c>
      <c r="C48" s="94">
        <f>C49+C51+C52+C50</f>
        <v>632</v>
      </c>
      <c r="D48" s="94">
        <f>D49+D51+D52+D50</f>
        <v>632</v>
      </c>
      <c r="E48" s="94">
        <f>E49+E51+E52+E50</f>
        <v>1367</v>
      </c>
      <c r="F48" s="154">
        <f t="shared" si="1"/>
        <v>-3.1183557760453624</v>
      </c>
    </row>
    <row r="49" spans="1:6" ht="30.75" customHeight="1">
      <c r="A49" s="153" t="s">
        <v>826</v>
      </c>
      <c r="B49" s="94">
        <v>1241</v>
      </c>
      <c r="C49" s="94">
        <v>632</v>
      </c>
      <c r="D49" s="94">
        <v>632</v>
      </c>
      <c r="E49" s="94">
        <v>1116</v>
      </c>
      <c r="F49" s="154">
        <f t="shared" si="1"/>
        <v>-10.072522159548754</v>
      </c>
    </row>
    <row r="50" spans="1:6" ht="30.75" customHeight="1">
      <c r="A50" s="153" t="s">
        <v>827</v>
      </c>
      <c r="B50" s="94">
        <v>97</v>
      </c>
      <c r="C50" s="94"/>
      <c r="D50" s="94"/>
      <c r="E50" s="94">
        <v>221</v>
      </c>
      <c r="F50" s="154">
        <f t="shared" si="1"/>
        <v>127.83505154639175</v>
      </c>
    </row>
    <row r="51" spans="1:6" ht="30.75" customHeight="1">
      <c r="A51" s="153" t="s">
        <v>828</v>
      </c>
      <c r="B51" s="94">
        <v>28</v>
      </c>
      <c r="C51" s="94"/>
      <c r="D51" s="94"/>
      <c r="E51" s="94">
        <v>24</v>
      </c>
      <c r="F51" s="154">
        <f t="shared" si="1"/>
        <v>-14.285714285714292</v>
      </c>
    </row>
    <row r="52" spans="1:6" ht="30.75" customHeight="1">
      <c r="A52" s="153" t="s">
        <v>829</v>
      </c>
      <c r="B52" s="93">
        <v>45</v>
      </c>
      <c r="C52" s="93"/>
      <c r="D52" s="93"/>
      <c r="E52" s="93">
        <v>6</v>
      </c>
      <c r="F52" s="154">
        <f t="shared" si="1"/>
        <v>-86.66666666666667</v>
      </c>
    </row>
    <row r="53" spans="1:6" ht="30.75" customHeight="1">
      <c r="A53" s="158" t="s">
        <v>830</v>
      </c>
      <c r="B53" s="99">
        <f>B47+B41+B35+B31+B29+B15+B6+B5+B44</f>
        <v>6849</v>
      </c>
      <c r="C53" s="99">
        <f>C47+C41+C35+C31+C29+C15+C6+C5+C44+C38</f>
        <v>34632</v>
      </c>
      <c r="D53" s="99">
        <f>D47+D41+D35+D31+D29+D15+D6+D5+D44+D38</f>
        <v>34632</v>
      </c>
      <c r="E53" s="99">
        <f>E47+E41+E35+E31+E29+E15+E6+E5+E44+E38</f>
        <v>195846</v>
      </c>
      <c r="F53" s="154">
        <f t="shared" si="1"/>
        <v>2759.483136224266</v>
      </c>
    </row>
  </sheetData>
  <sheetProtection/>
  <mergeCells count="7">
    <mergeCell ref="A1:F1"/>
    <mergeCell ref="A3:A4"/>
    <mergeCell ref="B3:B4"/>
    <mergeCell ref="C3:C4"/>
    <mergeCell ref="D3:D4"/>
    <mergeCell ref="E3:E4"/>
    <mergeCell ref="F3:F4"/>
  </mergeCells>
  <printOptions/>
  <pageMargins left="0.39305555555555555" right="0.39305555555555555" top="0.33055555555555555" bottom="0.20069444444444445" header="0.16875" footer="0.18888888888888888"/>
  <pageSetup firstPageNumber="55" useFirstPageNumber="1" horizontalDpi="600" verticalDpi="600" orientation="portrait" paperSize="9"/>
  <headerFooter scaleWithDoc="0" alignWithMargins="0">
    <oddFooter>&amp;C&amp;"宋体"&amp;12&amp;P</oddFooter>
  </headerFooter>
</worksheet>
</file>

<file path=xl/worksheets/sheet23.xml><?xml version="1.0" encoding="utf-8"?>
<worksheet xmlns="http://schemas.openxmlformats.org/spreadsheetml/2006/main" xmlns:r="http://schemas.openxmlformats.org/officeDocument/2006/relationships">
  <sheetPr>
    <tabColor rgb="FFFF0000"/>
  </sheetPr>
  <dimension ref="A1:C13"/>
  <sheetViews>
    <sheetView workbookViewId="0" topLeftCell="A1">
      <selection activeCell="I11" sqref="I11"/>
    </sheetView>
  </sheetViews>
  <sheetFormatPr defaultColWidth="9.00390625" defaultRowHeight="14.25"/>
  <cols>
    <col min="1" max="1" width="30.625" style="0" customWidth="1"/>
    <col min="2" max="2" width="17.25390625" style="0" customWidth="1"/>
    <col min="3" max="3" width="32.625" style="0" customWidth="1"/>
  </cols>
  <sheetData>
    <row r="1" spans="1:3" ht="39" customHeight="1">
      <c r="A1" s="131" t="s">
        <v>831</v>
      </c>
      <c r="B1" s="131"/>
      <c r="C1" s="131"/>
    </row>
    <row r="2" spans="1:3" ht="27" customHeight="1">
      <c r="A2" s="132" t="s">
        <v>832</v>
      </c>
      <c r="B2" s="133"/>
      <c r="C2" s="134" t="s">
        <v>63</v>
      </c>
    </row>
    <row r="3" spans="1:3" ht="43.5" customHeight="1">
      <c r="A3" s="135" t="s">
        <v>124</v>
      </c>
      <c r="B3" s="135" t="s">
        <v>125</v>
      </c>
      <c r="C3" s="135" t="s">
        <v>833</v>
      </c>
    </row>
    <row r="4" spans="1:3" ht="33.75" customHeight="1">
      <c r="A4" s="136" t="s">
        <v>834</v>
      </c>
      <c r="B4" s="137">
        <v>35</v>
      </c>
      <c r="C4" s="136"/>
    </row>
    <row r="5" spans="1:3" ht="33.75" customHeight="1">
      <c r="A5" s="136" t="s">
        <v>783</v>
      </c>
      <c r="B5" s="137">
        <v>255</v>
      </c>
      <c r="C5" s="138"/>
    </row>
    <row r="6" spans="1:3" ht="33.75" customHeight="1">
      <c r="A6" s="136" t="s">
        <v>835</v>
      </c>
      <c r="B6" s="137"/>
      <c r="C6" s="136"/>
    </row>
    <row r="7" spans="1:3" ht="33.75" customHeight="1">
      <c r="A7" s="136" t="s">
        <v>836</v>
      </c>
      <c r="B7" s="137">
        <v>161776</v>
      </c>
      <c r="C7" s="136"/>
    </row>
    <row r="8" spans="1:3" ht="33.75" customHeight="1">
      <c r="A8" s="136" t="s">
        <v>837</v>
      </c>
      <c r="B8" s="137"/>
      <c r="C8" s="136"/>
    </row>
    <row r="9" spans="1:3" ht="33.75" customHeight="1">
      <c r="A9" s="136" t="s">
        <v>838</v>
      </c>
      <c r="B9" s="137"/>
      <c r="C9" s="136"/>
    </row>
    <row r="10" spans="1:3" ht="33.75" customHeight="1">
      <c r="A10" s="136" t="s">
        <v>839</v>
      </c>
      <c r="B10" s="137"/>
      <c r="C10" s="136"/>
    </row>
    <row r="11" spans="1:3" ht="33.75" customHeight="1">
      <c r="A11" s="136" t="s">
        <v>840</v>
      </c>
      <c r="B11" s="137"/>
      <c r="C11" s="136"/>
    </row>
    <row r="12" spans="1:3" ht="46.5" customHeight="1">
      <c r="A12" s="136" t="s">
        <v>841</v>
      </c>
      <c r="B12" s="137">
        <v>2394</v>
      </c>
      <c r="C12" s="138"/>
    </row>
    <row r="13" spans="1:3" ht="33" customHeight="1">
      <c r="A13" s="135" t="s">
        <v>842</v>
      </c>
      <c r="B13" s="139">
        <f>SUM(B4:B12)</f>
        <v>164460</v>
      </c>
      <c r="C13" s="140"/>
    </row>
  </sheetData>
  <sheetProtection/>
  <mergeCells count="1">
    <mergeCell ref="A1:C1"/>
  </mergeCells>
  <printOptions/>
  <pageMargins left="0.94" right="0.32" top="1" bottom="1" header="0.51" footer="0.5"/>
  <pageSetup firstPageNumber="57" useFirstPageNumber="1" horizontalDpi="600" verticalDpi="600" orientation="portrait" paperSize="9"/>
  <headerFooter scaleWithDoc="0" alignWithMargins="0">
    <oddFooter>&amp;C&amp;"宋体"&amp;12 &amp;P</oddFooter>
  </headerFooter>
</worksheet>
</file>

<file path=xl/worksheets/sheet24.xml><?xml version="1.0" encoding="utf-8"?>
<worksheet xmlns="http://schemas.openxmlformats.org/spreadsheetml/2006/main" xmlns:r="http://schemas.openxmlformats.org/officeDocument/2006/relationships">
  <sheetPr>
    <tabColor rgb="FFFF0000"/>
  </sheetPr>
  <dimension ref="A1:C6"/>
  <sheetViews>
    <sheetView showZeros="0" workbookViewId="0" topLeftCell="A1">
      <selection activeCell="D16" sqref="D16"/>
    </sheetView>
  </sheetViews>
  <sheetFormatPr defaultColWidth="9.00390625" defaultRowHeight="14.25"/>
  <cols>
    <col min="1" max="1" width="19.75390625" style="0" customWidth="1"/>
    <col min="2" max="2" width="30.25390625" style="0" customWidth="1"/>
    <col min="3" max="3" width="29.00390625" style="0" customWidth="1"/>
  </cols>
  <sheetData>
    <row r="1" spans="1:3" ht="56.25" customHeight="1">
      <c r="A1" s="62" t="s">
        <v>843</v>
      </c>
      <c r="B1" s="62"/>
      <c r="C1" s="62"/>
    </row>
    <row r="2" spans="1:3" ht="46.5" customHeight="1">
      <c r="A2" s="127" t="s">
        <v>844</v>
      </c>
      <c r="B2" s="127"/>
      <c r="C2" s="65" t="s">
        <v>168</v>
      </c>
    </row>
    <row r="3" spans="1:3" ht="56.25" customHeight="1">
      <c r="A3" s="128" t="s">
        <v>169</v>
      </c>
      <c r="B3" s="128" t="s">
        <v>845</v>
      </c>
      <c r="C3" s="128" t="s">
        <v>846</v>
      </c>
    </row>
    <row r="4" spans="1:3" ht="56.25" customHeight="1">
      <c r="A4" s="66" t="s">
        <v>847</v>
      </c>
      <c r="B4" s="129">
        <v>215359</v>
      </c>
      <c r="C4" s="129">
        <v>129489</v>
      </c>
    </row>
    <row r="5" spans="1:3" ht="43.5" customHeight="1">
      <c r="A5" s="128" t="s">
        <v>666</v>
      </c>
      <c r="B5" s="129">
        <f>B4</f>
        <v>215359</v>
      </c>
      <c r="C5" s="129">
        <f>C4</f>
        <v>129489</v>
      </c>
    </row>
    <row r="6" spans="1:3" ht="22.5" customHeight="1">
      <c r="A6" s="130"/>
      <c r="B6" s="130"/>
      <c r="C6" s="130"/>
    </row>
  </sheetData>
  <sheetProtection/>
  <mergeCells count="1">
    <mergeCell ref="A1:C1"/>
  </mergeCells>
  <printOptions/>
  <pageMargins left="0.75" right="0.75" top="1" bottom="1" header="0.5" footer="0.5"/>
  <pageSetup firstPageNumber="58" useFirstPageNumber="1" horizontalDpi="600" verticalDpi="600" orientation="portrait" paperSize="9"/>
  <headerFooter scaleWithDoc="0" alignWithMargins="0">
    <oddFooter>&amp;C&amp;"宋体"&amp;12 &amp;P</oddFooter>
  </headerFooter>
</worksheet>
</file>

<file path=xl/worksheets/sheet25.xml><?xml version="1.0" encoding="utf-8"?>
<worksheet xmlns="http://schemas.openxmlformats.org/spreadsheetml/2006/main" xmlns:r="http://schemas.openxmlformats.org/officeDocument/2006/relationships">
  <sheetPr>
    <tabColor rgb="FFFF0000"/>
  </sheetPr>
  <dimension ref="A1:J11"/>
  <sheetViews>
    <sheetView showZeros="0" workbookViewId="0" topLeftCell="A1">
      <selection activeCell="M18" sqref="M18"/>
    </sheetView>
  </sheetViews>
  <sheetFormatPr defaultColWidth="9.125" defaultRowHeight="14.25"/>
  <cols>
    <col min="1" max="1" width="26.50390625" style="120" customWidth="1"/>
    <col min="2" max="10" width="10.875" style="120" customWidth="1"/>
    <col min="11" max="16384" width="9.125" style="120" customWidth="1"/>
  </cols>
  <sheetData>
    <row r="1" spans="1:10" s="120" customFormat="1" ht="33.75" customHeight="1">
      <c r="A1" s="121" t="s">
        <v>848</v>
      </c>
      <c r="B1" s="121"/>
      <c r="C1" s="121"/>
      <c r="D1" s="121"/>
      <c r="E1" s="121"/>
      <c r="F1" s="121"/>
      <c r="G1" s="121"/>
      <c r="H1" s="121"/>
      <c r="I1" s="121"/>
      <c r="J1" s="121"/>
    </row>
    <row r="2" spans="1:10" s="120" customFormat="1" ht="16.5" customHeight="1">
      <c r="A2" s="122" t="s">
        <v>849</v>
      </c>
      <c r="B2" s="122"/>
      <c r="C2" s="122"/>
      <c r="D2" s="122"/>
      <c r="E2" s="122"/>
      <c r="F2" s="122"/>
      <c r="G2" s="122"/>
      <c r="H2" s="122"/>
      <c r="I2" s="122"/>
      <c r="J2" s="122"/>
    </row>
    <row r="3" spans="1:10" s="120" customFormat="1" ht="30" customHeight="1">
      <c r="A3" s="6" t="s">
        <v>669</v>
      </c>
      <c r="B3" s="123" t="s">
        <v>730</v>
      </c>
      <c r="C3" s="6" t="s">
        <v>850</v>
      </c>
      <c r="D3" s="6"/>
      <c r="E3" s="6"/>
      <c r="F3" s="6"/>
      <c r="G3" s="6"/>
      <c r="H3" s="6" t="s">
        <v>851</v>
      </c>
      <c r="I3" s="6"/>
      <c r="J3" s="6"/>
    </row>
    <row r="4" spans="1:10" s="120" customFormat="1" ht="36" customHeight="1">
      <c r="A4" s="124"/>
      <c r="B4" s="125"/>
      <c r="C4" s="124" t="s">
        <v>688</v>
      </c>
      <c r="D4" s="124" t="s">
        <v>852</v>
      </c>
      <c r="E4" s="124" t="s">
        <v>853</v>
      </c>
      <c r="F4" s="124" t="s">
        <v>854</v>
      </c>
      <c r="G4" s="124" t="s">
        <v>855</v>
      </c>
      <c r="H4" s="124" t="s">
        <v>688</v>
      </c>
      <c r="I4" s="124" t="s">
        <v>856</v>
      </c>
      <c r="J4" s="124" t="s">
        <v>857</v>
      </c>
    </row>
    <row r="5" spans="1:10" s="120" customFormat="1" ht="36.75" customHeight="1">
      <c r="A5" s="15" t="s">
        <v>858</v>
      </c>
      <c r="B5" s="33">
        <v>321511.98</v>
      </c>
      <c r="C5" s="33">
        <v>158466.75</v>
      </c>
      <c r="D5" s="33">
        <v>158132.32</v>
      </c>
      <c r="E5" s="33"/>
      <c r="F5" s="33"/>
      <c r="G5" s="33">
        <v>334.43</v>
      </c>
      <c r="H5" s="33">
        <f aca="true" t="shared" si="0" ref="H5:H10">SUM(I5:J5)</f>
        <v>163045.23</v>
      </c>
      <c r="I5" s="33">
        <v>156239</v>
      </c>
      <c r="J5" s="33">
        <v>6806.23</v>
      </c>
    </row>
    <row r="6" spans="1:10" s="120" customFormat="1" ht="36.75" customHeight="1">
      <c r="A6" s="15" t="s">
        <v>859</v>
      </c>
      <c r="B6" s="33">
        <v>383816</v>
      </c>
      <c r="C6" s="33">
        <v>162601</v>
      </c>
      <c r="D6" s="33"/>
      <c r="E6" s="33"/>
      <c r="F6" s="33"/>
      <c r="G6" s="47"/>
      <c r="H6" s="33">
        <f t="shared" si="0"/>
        <v>0</v>
      </c>
      <c r="I6" s="33"/>
      <c r="J6" s="47"/>
    </row>
    <row r="7" spans="1:10" s="120" customFormat="1" ht="36.75" customHeight="1">
      <c r="A7" s="15" t="s">
        <v>860</v>
      </c>
      <c r="B7" s="33">
        <f>C7+H7</f>
        <v>-2534</v>
      </c>
      <c r="C7" s="33">
        <f>SUM(D7:F7)</f>
        <v>5569</v>
      </c>
      <c r="D7" s="33">
        <v>5569</v>
      </c>
      <c r="E7" s="33"/>
      <c r="F7" s="33"/>
      <c r="G7" s="33"/>
      <c r="H7" s="33">
        <f t="shared" si="0"/>
        <v>-8103</v>
      </c>
      <c r="I7" s="33">
        <v>-8103</v>
      </c>
      <c r="J7" s="33"/>
    </row>
    <row r="8" spans="1:10" s="120" customFormat="1" ht="36.75" customHeight="1">
      <c r="A8" s="15" t="s">
        <v>861</v>
      </c>
      <c r="B8" s="33">
        <f>C8+H8</f>
        <v>27000</v>
      </c>
      <c r="C8" s="33">
        <f>SUM(D8:G8)</f>
        <v>0</v>
      </c>
      <c r="D8" s="33"/>
      <c r="E8" s="33"/>
      <c r="F8" s="33"/>
      <c r="G8" s="33"/>
      <c r="H8" s="33">
        <f t="shared" si="0"/>
        <v>27000</v>
      </c>
      <c r="I8" s="33">
        <v>27000</v>
      </c>
      <c r="J8" s="33"/>
    </row>
    <row r="9" spans="1:10" s="120" customFormat="1" ht="36.75" customHeight="1">
      <c r="A9" s="15" t="s">
        <v>862</v>
      </c>
      <c r="B9" s="33">
        <f>C9+H9</f>
        <v>-2534</v>
      </c>
      <c r="C9" s="33">
        <f>SUM(D9:G9)</f>
        <v>5569</v>
      </c>
      <c r="D9" s="33">
        <v>5569</v>
      </c>
      <c r="E9" s="33"/>
      <c r="F9" s="33"/>
      <c r="G9" s="33"/>
      <c r="H9" s="33">
        <f t="shared" si="0"/>
        <v>-8103</v>
      </c>
      <c r="I9" s="33">
        <v>-8103</v>
      </c>
      <c r="J9" s="33"/>
    </row>
    <row r="10" spans="1:10" s="120" customFormat="1" ht="36.75" customHeight="1">
      <c r="A10" s="15" t="s">
        <v>863</v>
      </c>
      <c r="B10" s="33">
        <f>C10+H10</f>
        <v>6836</v>
      </c>
      <c r="C10" s="33">
        <f>SUM(D10:G10)</f>
        <v>280</v>
      </c>
      <c r="D10" s="33"/>
      <c r="E10" s="33"/>
      <c r="F10" s="33"/>
      <c r="G10" s="33">
        <v>280</v>
      </c>
      <c r="H10" s="33">
        <f t="shared" si="0"/>
        <v>6556</v>
      </c>
      <c r="I10" s="33"/>
      <c r="J10" s="33">
        <v>6556</v>
      </c>
    </row>
    <row r="11" spans="1:10" s="120" customFormat="1" ht="36.75" customHeight="1">
      <c r="A11" s="15" t="s">
        <v>864</v>
      </c>
      <c r="B11" s="33">
        <v>287675</v>
      </c>
      <c r="C11" s="33">
        <f aca="true" t="shared" si="1" ref="B11:H11">C5+C7-C8-C9-C10</f>
        <v>158186.75</v>
      </c>
      <c r="D11" s="33">
        <f t="shared" si="1"/>
        <v>158132.32</v>
      </c>
      <c r="E11" s="33">
        <f t="shared" si="1"/>
        <v>0</v>
      </c>
      <c r="F11" s="33">
        <f t="shared" si="1"/>
        <v>0</v>
      </c>
      <c r="G11" s="33">
        <f t="shared" si="1"/>
        <v>54.43000000000001</v>
      </c>
      <c r="H11" s="33">
        <f t="shared" si="1"/>
        <v>129489.23000000001</v>
      </c>
      <c r="I11" s="126">
        <f>I5+I7-I8-I9+I10</f>
        <v>129239</v>
      </c>
      <c r="J11" s="33">
        <v>250</v>
      </c>
    </row>
    <row r="12" s="120" customFormat="1" ht="30" customHeight="1"/>
  </sheetData>
  <sheetProtection/>
  <mergeCells count="6">
    <mergeCell ref="A1:J1"/>
    <mergeCell ref="A2:J2"/>
    <mergeCell ref="C3:G3"/>
    <mergeCell ref="H3:J3"/>
    <mergeCell ref="A3:A4"/>
    <mergeCell ref="B3:B4"/>
  </mergeCells>
  <printOptions/>
  <pageMargins left="0.59" right="0.59" top="1" bottom="1" header="0.5" footer="0.5"/>
  <pageSetup firstPageNumber="59" useFirstPageNumber="1" horizontalDpi="600" verticalDpi="600" orientation="landscape" paperSize="9"/>
  <headerFooter scaleWithDoc="0" alignWithMargins="0">
    <oddFooter>&amp;C&amp;"宋体"&amp;12&amp;P</oddFooter>
  </headerFooter>
</worksheet>
</file>

<file path=xl/worksheets/sheet26.xml><?xml version="1.0" encoding="utf-8"?>
<worksheet xmlns="http://schemas.openxmlformats.org/spreadsheetml/2006/main" xmlns:r="http://schemas.openxmlformats.org/officeDocument/2006/relationships">
  <dimension ref="A1:T42"/>
  <sheetViews>
    <sheetView zoomScaleSheetLayoutView="100" workbookViewId="0" topLeftCell="A1">
      <selection activeCell="A1" sqref="A1:T42"/>
    </sheetView>
  </sheetViews>
  <sheetFormatPr defaultColWidth="9.00390625" defaultRowHeight="14.25"/>
  <sheetData>
    <row r="1" spans="1:20" ht="14.25">
      <c r="A1" s="1" t="s">
        <v>865</v>
      </c>
      <c r="B1" s="1"/>
      <c r="C1" s="1"/>
      <c r="D1" s="1"/>
      <c r="E1" s="1"/>
      <c r="F1" s="1"/>
      <c r="G1" s="1"/>
      <c r="H1" s="1"/>
      <c r="I1" s="1"/>
      <c r="J1" s="1"/>
      <c r="K1" s="1"/>
      <c r="L1" s="1"/>
      <c r="M1" s="1"/>
      <c r="N1" s="1"/>
      <c r="O1" s="1"/>
      <c r="P1" s="1"/>
      <c r="Q1" s="1"/>
      <c r="R1" s="1"/>
      <c r="S1" s="1"/>
      <c r="T1" s="1"/>
    </row>
    <row r="2" spans="1:20" ht="14.25">
      <c r="A2" s="1"/>
      <c r="B2" s="1"/>
      <c r="C2" s="1"/>
      <c r="D2" s="1"/>
      <c r="E2" s="1"/>
      <c r="F2" s="1"/>
      <c r="G2" s="1"/>
      <c r="H2" s="1"/>
      <c r="I2" s="1"/>
      <c r="J2" s="1"/>
      <c r="K2" s="1"/>
      <c r="L2" s="1"/>
      <c r="M2" s="1"/>
      <c r="N2" s="1"/>
      <c r="O2" s="1"/>
      <c r="P2" s="1"/>
      <c r="Q2" s="1"/>
      <c r="R2" s="1"/>
      <c r="S2" s="1"/>
      <c r="T2" s="1"/>
    </row>
    <row r="3" spans="1:20" ht="14.25">
      <c r="A3" s="1"/>
      <c r="B3" s="1"/>
      <c r="C3" s="1"/>
      <c r="D3" s="1"/>
      <c r="E3" s="1"/>
      <c r="F3" s="1"/>
      <c r="G3" s="1"/>
      <c r="H3" s="1"/>
      <c r="I3" s="1"/>
      <c r="J3" s="1"/>
      <c r="K3" s="1"/>
      <c r="L3" s="1"/>
      <c r="M3" s="1"/>
      <c r="N3" s="1"/>
      <c r="O3" s="1"/>
      <c r="P3" s="1"/>
      <c r="Q3" s="1"/>
      <c r="R3" s="1"/>
      <c r="S3" s="1"/>
      <c r="T3" s="1"/>
    </row>
    <row r="4" spans="1:20" ht="14.25">
      <c r="A4" s="1"/>
      <c r="B4" s="1"/>
      <c r="C4" s="1"/>
      <c r="D4" s="1"/>
      <c r="E4" s="1"/>
      <c r="F4" s="1"/>
      <c r="G4" s="1"/>
      <c r="H4" s="1"/>
      <c r="I4" s="1"/>
      <c r="J4" s="1"/>
      <c r="K4" s="1"/>
      <c r="L4" s="1"/>
      <c r="M4" s="1"/>
      <c r="N4" s="1"/>
      <c r="O4" s="1"/>
      <c r="P4" s="1"/>
      <c r="Q4" s="1"/>
      <c r="R4" s="1"/>
      <c r="S4" s="1"/>
      <c r="T4" s="1"/>
    </row>
    <row r="5" spans="1:20" ht="14.25">
      <c r="A5" s="1"/>
      <c r="B5" s="1"/>
      <c r="C5" s="1"/>
      <c r="D5" s="1"/>
      <c r="E5" s="1"/>
      <c r="F5" s="1"/>
      <c r="G5" s="1"/>
      <c r="H5" s="1"/>
      <c r="I5" s="1"/>
      <c r="J5" s="1"/>
      <c r="K5" s="1"/>
      <c r="L5" s="1"/>
      <c r="M5" s="1"/>
      <c r="N5" s="1"/>
      <c r="O5" s="1"/>
      <c r="P5" s="1"/>
      <c r="Q5" s="1"/>
      <c r="R5" s="1"/>
      <c r="S5" s="1"/>
      <c r="T5" s="1"/>
    </row>
    <row r="6" spans="1:20" ht="14.25">
      <c r="A6" s="1"/>
      <c r="B6" s="1"/>
      <c r="C6" s="1"/>
      <c r="D6" s="1"/>
      <c r="E6" s="1"/>
      <c r="F6" s="1"/>
      <c r="G6" s="1"/>
      <c r="H6" s="1"/>
      <c r="I6" s="1"/>
      <c r="J6" s="1"/>
      <c r="K6" s="1"/>
      <c r="L6" s="1"/>
      <c r="M6" s="1"/>
      <c r="N6" s="1"/>
      <c r="O6" s="1"/>
      <c r="P6" s="1"/>
      <c r="Q6" s="1"/>
      <c r="R6" s="1"/>
      <c r="S6" s="1"/>
      <c r="T6" s="1"/>
    </row>
    <row r="7" spans="1:20" ht="14.25">
      <c r="A7" s="1"/>
      <c r="B7" s="1"/>
      <c r="C7" s="1"/>
      <c r="D7" s="1"/>
      <c r="E7" s="1"/>
      <c r="F7" s="1"/>
      <c r="G7" s="1"/>
      <c r="H7" s="1"/>
      <c r="I7" s="1"/>
      <c r="J7" s="1"/>
      <c r="K7" s="1"/>
      <c r="L7" s="1"/>
      <c r="M7" s="1"/>
      <c r="N7" s="1"/>
      <c r="O7" s="1"/>
      <c r="P7" s="1"/>
      <c r="Q7" s="1"/>
      <c r="R7" s="1"/>
      <c r="S7" s="1"/>
      <c r="T7" s="1"/>
    </row>
    <row r="8" spans="1:20" ht="14.25">
      <c r="A8" s="1"/>
      <c r="B8" s="1"/>
      <c r="C8" s="1"/>
      <c r="D8" s="1"/>
      <c r="E8" s="1"/>
      <c r="F8" s="1"/>
      <c r="G8" s="1"/>
      <c r="H8" s="1"/>
      <c r="I8" s="1"/>
      <c r="J8" s="1"/>
      <c r="K8" s="1"/>
      <c r="L8" s="1"/>
      <c r="M8" s="1"/>
      <c r="N8" s="1"/>
      <c r="O8" s="1"/>
      <c r="P8" s="1"/>
      <c r="Q8" s="1"/>
      <c r="R8" s="1"/>
      <c r="S8" s="1"/>
      <c r="T8" s="1"/>
    </row>
    <row r="9" spans="1:20" ht="14.25">
      <c r="A9" s="1"/>
      <c r="B9" s="1"/>
      <c r="C9" s="1"/>
      <c r="D9" s="1"/>
      <c r="E9" s="1"/>
      <c r="F9" s="1"/>
      <c r="G9" s="1"/>
      <c r="H9" s="1"/>
      <c r="I9" s="1"/>
      <c r="J9" s="1"/>
      <c r="K9" s="1"/>
      <c r="L9" s="1"/>
      <c r="M9" s="1"/>
      <c r="N9" s="1"/>
      <c r="O9" s="1"/>
      <c r="P9" s="1"/>
      <c r="Q9" s="1"/>
      <c r="R9" s="1"/>
      <c r="S9" s="1"/>
      <c r="T9" s="1"/>
    </row>
    <row r="10" spans="1:20" ht="14.25">
      <c r="A10" s="1"/>
      <c r="B10" s="1"/>
      <c r="C10" s="1"/>
      <c r="D10" s="1"/>
      <c r="E10" s="1"/>
      <c r="F10" s="1"/>
      <c r="G10" s="1"/>
      <c r="H10" s="1"/>
      <c r="I10" s="1"/>
      <c r="J10" s="1"/>
      <c r="K10" s="1"/>
      <c r="L10" s="1"/>
      <c r="M10" s="1"/>
      <c r="N10" s="1"/>
      <c r="O10" s="1"/>
      <c r="P10" s="1"/>
      <c r="Q10" s="1"/>
      <c r="R10" s="1"/>
      <c r="S10" s="1"/>
      <c r="T10" s="1"/>
    </row>
    <row r="11" spans="1:20" ht="14.25">
      <c r="A11" s="1"/>
      <c r="B11" s="1"/>
      <c r="C11" s="1"/>
      <c r="D11" s="1"/>
      <c r="E11" s="1"/>
      <c r="F11" s="1"/>
      <c r="G11" s="1"/>
      <c r="H11" s="1"/>
      <c r="I11" s="1"/>
      <c r="J11" s="1"/>
      <c r="K11" s="1"/>
      <c r="L11" s="1"/>
      <c r="M11" s="1"/>
      <c r="N11" s="1"/>
      <c r="O11" s="1"/>
      <c r="P11" s="1"/>
      <c r="Q11" s="1"/>
      <c r="R11" s="1"/>
      <c r="S11" s="1"/>
      <c r="T11" s="1"/>
    </row>
    <row r="12" spans="1:20" ht="14.25">
      <c r="A12" s="1"/>
      <c r="B12" s="1"/>
      <c r="C12" s="1"/>
      <c r="D12" s="1"/>
      <c r="E12" s="1"/>
      <c r="F12" s="1"/>
      <c r="G12" s="1"/>
      <c r="H12" s="1"/>
      <c r="I12" s="1"/>
      <c r="J12" s="1"/>
      <c r="K12" s="1"/>
      <c r="L12" s="1"/>
      <c r="M12" s="1"/>
      <c r="N12" s="1"/>
      <c r="O12" s="1"/>
      <c r="P12" s="1"/>
      <c r="Q12" s="1"/>
      <c r="R12" s="1"/>
      <c r="S12" s="1"/>
      <c r="T12" s="1"/>
    </row>
    <row r="13" spans="1:20" ht="14.25">
      <c r="A13" s="1"/>
      <c r="B13" s="1"/>
      <c r="C13" s="1"/>
      <c r="D13" s="1"/>
      <c r="E13" s="1"/>
      <c r="F13" s="1"/>
      <c r="G13" s="1"/>
      <c r="H13" s="1"/>
      <c r="I13" s="1"/>
      <c r="J13" s="1"/>
      <c r="K13" s="1"/>
      <c r="L13" s="1"/>
      <c r="M13" s="1"/>
      <c r="N13" s="1"/>
      <c r="O13" s="1"/>
      <c r="P13" s="1"/>
      <c r="Q13" s="1"/>
      <c r="R13" s="1"/>
      <c r="S13" s="1"/>
      <c r="T13" s="1"/>
    </row>
    <row r="14" spans="1:20" ht="14.25">
      <c r="A14" s="1"/>
      <c r="B14" s="1"/>
      <c r="C14" s="1"/>
      <c r="D14" s="1"/>
      <c r="E14" s="1"/>
      <c r="F14" s="1"/>
      <c r="G14" s="1"/>
      <c r="H14" s="1"/>
      <c r="I14" s="1"/>
      <c r="J14" s="1"/>
      <c r="K14" s="1"/>
      <c r="L14" s="1"/>
      <c r="M14" s="1"/>
      <c r="N14" s="1"/>
      <c r="O14" s="1"/>
      <c r="P14" s="1"/>
      <c r="Q14" s="1"/>
      <c r="R14" s="1"/>
      <c r="S14" s="1"/>
      <c r="T14" s="1"/>
    </row>
    <row r="15" spans="1:20" ht="14.25">
      <c r="A15" s="1"/>
      <c r="B15" s="1"/>
      <c r="C15" s="1"/>
      <c r="D15" s="1"/>
      <c r="E15" s="1"/>
      <c r="F15" s="1"/>
      <c r="G15" s="1"/>
      <c r="H15" s="1"/>
      <c r="I15" s="1"/>
      <c r="J15" s="1"/>
      <c r="K15" s="1"/>
      <c r="L15" s="1"/>
      <c r="M15" s="1"/>
      <c r="N15" s="1"/>
      <c r="O15" s="1"/>
      <c r="P15" s="1"/>
      <c r="Q15" s="1"/>
      <c r="R15" s="1"/>
      <c r="S15" s="1"/>
      <c r="T15" s="1"/>
    </row>
    <row r="16" spans="1:20" ht="14.25">
      <c r="A16" s="1"/>
      <c r="B16" s="1"/>
      <c r="C16" s="1"/>
      <c r="D16" s="1"/>
      <c r="E16" s="1"/>
      <c r="F16" s="1"/>
      <c r="G16" s="1"/>
      <c r="H16" s="1"/>
      <c r="I16" s="1"/>
      <c r="J16" s="1"/>
      <c r="K16" s="1"/>
      <c r="L16" s="1"/>
      <c r="M16" s="1"/>
      <c r="N16" s="1"/>
      <c r="O16" s="1"/>
      <c r="P16" s="1"/>
      <c r="Q16" s="1"/>
      <c r="R16" s="1"/>
      <c r="S16" s="1"/>
      <c r="T16" s="1"/>
    </row>
    <row r="17" spans="1:20" ht="14.25">
      <c r="A17" s="1"/>
      <c r="B17" s="1"/>
      <c r="C17" s="1"/>
      <c r="D17" s="1"/>
      <c r="E17" s="1"/>
      <c r="F17" s="1"/>
      <c r="G17" s="1"/>
      <c r="H17" s="1"/>
      <c r="I17" s="1"/>
      <c r="J17" s="1"/>
      <c r="K17" s="1"/>
      <c r="L17" s="1"/>
      <c r="M17" s="1"/>
      <c r="N17" s="1"/>
      <c r="O17" s="1"/>
      <c r="P17" s="1"/>
      <c r="Q17" s="1"/>
      <c r="R17" s="1"/>
      <c r="S17" s="1"/>
      <c r="T17" s="1"/>
    </row>
    <row r="18" spans="1:20" ht="14.25">
      <c r="A18" s="1"/>
      <c r="B18" s="1"/>
      <c r="C18" s="1"/>
      <c r="D18" s="1"/>
      <c r="E18" s="1"/>
      <c r="F18" s="1"/>
      <c r="G18" s="1"/>
      <c r="H18" s="1"/>
      <c r="I18" s="1"/>
      <c r="J18" s="1"/>
      <c r="K18" s="1"/>
      <c r="L18" s="1"/>
      <c r="M18" s="1"/>
      <c r="N18" s="1"/>
      <c r="O18" s="1"/>
      <c r="P18" s="1"/>
      <c r="Q18" s="1"/>
      <c r="R18" s="1"/>
      <c r="S18" s="1"/>
      <c r="T18" s="1"/>
    </row>
    <row r="19" spans="1:20" ht="14.25">
      <c r="A19" s="1"/>
      <c r="B19" s="1"/>
      <c r="C19" s="1"/>
      <c r="D19" s="1"/>
      <c r="E19" s="1"/>
      <c r="F19" s="1"/>
      <c r="G19" s="1"/>
      <c r="H19" s="1"/>
      <c r="I19" s="1"/>
      <c r="J19" s="1"/>
      <c r="K19" s="1"/>
      <c r="L19" s="1"/>
      <c r="M19" s="1"/>
      <c r="N19" s="1"/>
      <c r="O19" s="1"/>
      <c r="P19" s="1"/>
      <c r="Q19" s="1"/>
      <c r="R19" s="1"/>
      <c r="S19" s="1"/>
      <c r="T19" s="1"/>
    </row>
    <row r="20" spans="1:20" ht="14.25">
      <c r="A20" s="1"/>
      <c r="B20" s="1"/>
      <c r="C20" s="1"/>
      <c r="D20" s="1"/>
      <c r="E20" s="1"/>
      <c r="F20" s="1"/>
      <c r="G20" s="1"/>
      <c r="H20" s="1"/>
      <c r="I20" s="1"/>
      <c r="J20" s="1"/>
      <c r="K20" s="1"/>
      <c r="L20" s="1"/>
      <c r="M20" s="1"/>
      <c r="N20" s="1"/>
      <c r="O20" s="1"/>
      <c r="P20" s="1"/>
      <c r="Q20" s="1"/>
      <c r="R20" s="1"/>
      <c r="S20" s="1"/>
      <c r="T20" s="1"/>
    </row>
    <row r="21" spans="1:20" ht="14.25">
      <c r="A21" s="1"/>
      <c r="B21" s="1"/>
      <c r="C21" s="1"/>
      <c r="D21" s="1"/>
      <c r="E21" s="1"/>
      <c r="F21" s="1"/>
      <c r="G21" s="1"/>
      <c r="H21" s="1"/>
      <c r="I21" s="1"/>
      <c r="J21" s="1"/>
      <c r="K21" s="1"/>
      <c r="L21" s="1"/>
      <c r="M21" s="1"/>
      <c r="N21" s="1"/>
      <c r="O21" s="1"/>
      <c r="P21" s="1"/>
      <c r="Q21" s="1"/>
      <c r="R21" s="1"/>
      <c r="S21" s="1"/>
      <c r="T21" s="1"/>
    </row>
    <row r="22" spans="1:20" ht="14.25">
      <c r="A22" s="1"/>
      <c r="B22" s="1"/>
      <c r="C22" s="1"/>
      <c r="D22" s="1"/>
      <c r="E22" s="1"/>
      <c r="F22" s="1"/>
      <c r="G22" s="1"/>
      <c r="H22" s="1"/>
      <c r="I22" s="1"/>
      <c r="J22" s="1"/>
      <c r="K22" s="1"/>
      <c r="L22" s="1"/>
      <c r="M22" s="1"/>
      <c r="N22" s="1"/>
      <c r="O22" s="1"/>
      <c r="P22" s="1"/>
      <c r="Q22" s="1"/>
      <c r="R22" s="1"/>
      <c r="S22" s="1"/>
      <c r="T22" s="1"/>
    </row>
    <row r="23" spans="1:20" ht="14.25">
      <c r="A23" s="1"/>
      <c r="B23" s="1"/>
      <c r="C23" s="1"/>
      <c r="D23" s="1"/>
      <c r="E23" s="1"/>
      <c r="F23" s="1"/>
      <c r="G23" s="1"/>
      <c r="H23" s="1"/>
      <c r="I23" s="1"/>
      <c r="J23" s="1"/>
      <c r="K23" s="1"/>
      <c r="L23" s="1"/>
      <c r="M23" s="1"/>
      <c r="N23" s="1"/>
      <c r="O23" s="1"/>
      <c r="P23" s="1"/>
      <c r="Q23" s="1"/>
      <c r="R23" s="1"/>
      <c r="S23" s="1"/>
      <c r="T23" s="1"/>
    </row>
    <row r="24" spans="1:20" ht="14.25">
      <c r="A24" s="1"/>
      <c r="B24" s="1"/>
      <c r="C24" s="1"/>
      <c r="D24" s="1"/>
      <c r="E24" s="1"/>
      <c r="F24" s="1"/>
      <c r="G24" s="1"/>
      <c r="H24" s="1"/>
      <c r="I24" s="1"/>
      <c r="J24" s="1"/>
      <c r="K24" s="1"/>
      <c r="L24" s="1"/>
      <c r="M24" s="1"/>
      <c r="N24" s="1"/>
      <c r="O24" s="1"/>
      <c r="P24" s="1"/>
      <c r="Q24" s="1"/>
      <c r="R24" s="1"/>
      <c r="S24" s="1"/>
      <c r="T24" s="1"/>
    </row>
    <row r="25" spans="1:20" ht="14.25">
      <c r="A25" s="1"/>
      <c r="B25" s="1"/>
      <c r="C25" s="1"/>
      <c r="D25" s="1"/>
      <c r="E25" s="1"/>
      <c r="F25" s="1"/>
      <c r="G25" s="1"/>
      <c r="H25" s="1"/>
      <c r="I25" s="1"/>
      <c r="J25" s="1"/>
      <c r="K25" s="1"/>
      <c r="L25" s="1"/>
      <c r="M25" s="1"/>
      <c r="N25" s="1"/>
      <c r="O25" s="1"/>
      <c r="P25" s="1"/>
      <c r="Q25" s="1"/>
      <c r="R25" s="1"/>
      <c r="S25" s="1"/>
      <c r="T25" s="1"/>
    </row>
    <row r="26" spans="1:20" ht="14.25">
      <c r="A26" s="1"/>
      <c r="B26" s="1"/>
      <c r="C26" s="1"/>
      <c r="D26" s="1"/>
      <c r="E26" s="1"/>
      <c r="F26" s="1"/>
      <c r="G26" s="1"/>
      <c r="H26" s="1"/>
      <c r="I26" s="1"/>
      <c r="J26" s="1"/>
      <c r="K26" s="1"/>
      <c r="L26" s="1"/>
      <c r="M26" s="1"/>
      <c r="N26" s="1"/>
      <c r="O26" s="1"/>
      <c r="P26" s="1"/>
      <c r="Q26" s="1"/>
      <c r="R26" s="1"/>
      <c r="S26" s="1"/>
      <c r="T26" s="1"/>
    </row>
    <row r="27" spans="1:20" ht="14.25">
      <c r="A27" s="1"/>
      <c r="B27" s="1"/>
      <c r="C27" s="1"/>
      <c r="D27" s="1"/>
      <c r="E27" s="1"/>
      <c r="F27" s="1"/>
      <c r="G27" s="1"/>
      <c r="H27" s="1"/>
      <c r="I27" s="1"/>
      <c r="J27" s="1"/>
      <c r="K27" s="1"/>
      <c r="L27" s="1"/>
      <c r="M27" s="1"/>
      <c r="N27" s="1"/>
      <c r="O27" s="1"/>
      <c r="P27" s="1"/>
      <c r="Q27" s="1"/>
      <c r="R27" s="1"/>
      <c r="S27" s="1"/>
      <c r="T27" s="1"/>
    </row>
    <row r="28" spans="1:20" ht="14.25">
      <c r="A28" s="1"/>
      <c r="B28" s="1"/>
      <c r="C28" s="1"/>
      <c r="D28" s="1"/>
      <c r="E28" s="1"/>
      <c r="F28" s="1"/>
      <c r="G28" s="1"/>
      <c r="H28" s="1"/>
      <c r="I28" s="1"/>
      <c r="J28" s="1"/>
      <c r="K28" s="1"/>
      <c r="L28" s="1"/>
      <c r="M28" s="1"/>
      <c r="N28" s="1"/>
      <c r="O28" s="1"/>
      <c r="P28" s="1"/>
      <c r="Q28" s="1"/>
      <c r="R28" s="1"/>
      <c r="S28" s="1"/>
      <c r="T28" s="1"/>
    </row>
    <row r="29" spans="1:20" ht="14.25">
      <c r="A29" s="1"/>
      <c r="B29" s="1"/>
      <c r="C29" s="1"/>
      <c r="D29" s="1"/>
      <c r="E29" s="1"/>
      <c r="F29" s="1"/>
      <c r="G29" s="1"/>
      <c r="H29" s="1"/>
      <c r="I29" s="1"/>
      <c r="J29" s="1"/>
      <c r="K29" s="1"/>
      <c r="L29" s="1"/>
      <c r="M29" s="1"/>
      <c r="N29" s="1"/>
      <c r="O29" s="1"/>
      <c r="P29" s="1"/>
      <c r="Q29" s="1"/>
      <c r="R29" s="1"/>
      <c r="S29" s="1"/>
      <c r="T29" s="1"/>
    </row>
    <row r="30" spans="1:20" ht="14.25">
      <c r="A30" s="1"/>
      <c r="B30" s="1"/>
      <c r="C30" s="1"/>
      <c r="D30" s="1"/>
      <c r="E30" s="1"/>
      <c r="F30" s="1"/>
      <c r="G30" s="1"/>
      <c r="H30" s="1"/>
      <c r="I30" s="1"/>
      <c r="J30" s="1"/>
      <c r="K30" s="1"/>
      <c r="L30" s="1"/>
      <c r="M30" s="1"/>
      <c r="N30" s="1"/>
      <c r="O30" s="1"/>
      <c r="P30" s="1"/>
      <c r="Q30" s="1"/>
      <c r="R30" s="1"/>
      <c r="S30" s="1"/>
      <c r="T30" s="1"/>
    </row>
    <row r="31" spans="1:20" ht="14.25">
      <c r="A31" s="1"/>
      <c r="B31" s="1"/>
      <c r="C31" s="1"/>
      <c r="D31" s="1"/>
      <c r="E31" s="1"/>
      <c r="F31" s="1"/>
      <c r="G31" s="1"/>
      <c r="H31" s="1"/>
      <c r="I31" s="1"/>
      <c r="J31" s="1"/>
      <c r="K31" s="1"/>
      <c r="L31" s="1"/>
      <c r="M31" s="1"/>
      <c r="N31" s="1"/>
      <c r="O31" s="1"/>
      <c r="P31" s="1"/>
      <c r="Q31" s="1"/>
      <c r="R31" s="1"/>
      <c r="S31" s="1"/>
      <c r="T31" s="1"/>
    </row>
    <row r="32" spans="1:20" ht="14.25">
      <c r="A32" s="1"/>
      <c r="B32" s="1"/>
      <c r="C32" s="1"/>
      <c r="D32" s="1"/>
      <c r="E32" s="1"/>
      <c r="F32" s="1"/>
      <c r="G32" s="1"/>
      <c r="H32" s="1"/>
      <c r="I32" s="1"/>
      <c r="J32" s="1"/>
      <c r="K32" s="1"/>
      <c r="L32" s="1"/>
      <c r="M32" s="1"/>
      <c r="N32" s="1"/>
      <c r="O32" s="1"/>
      <c r="P32" s="1"/>
      <c r="Q32" s="1"/>
      <c r="R32" s="1"/>
      <c r="S32" s="1"/>
      <c r="T32" s="1"/>
    </row>
    <row r="33" spans="1:20" ht="14.25">
      <c r="A33" s="1"/>
      <c r="B33" s="1"/>
      <c r="C33" s="1"/>
      <c r="D33" s="1"/>
      <c r="E33" s="1"/>
      <c r="F33" s="1"/>
      <c r="G33" s="1"/>
      <c r="H33" s="1"/>
      <c r="I33" s="1"/>
      <c r="J33" s="1"/>
      <c r="K33" s="1"/>
      <c r="L33" s="1"/>
      <c r="M33" s="1"/>
      <c r="N33" s="1"/>
      <c r="O33" s="1"/>
      <c r="P33" s="1"/>
      <c r="Q33" s="1"/>
      <c r="R33" s="1"/>
      <c r="S33" s="1"/>
      <c r="T33" s="1"/>
    </row>
    <row r="34" spans="1:20" ht="14.25">
      <c r="A34" s="1"/>
      <c r="B34" s="1"/>
      <c r="C34" s="1"/>
      <c r="D34" s="1"/>
      <c r="E34" s="1"/>
      <c r="F34" s="1"/>
      <c r="G34" s="1"/>
      <c r="H34" s="1"/>
      <c r="I34" s="1"/>
      <c r="J34" s="1"/>
      <c r="K34" s="1"/>
      <c r="L34" s="1"/>
      <c r="M34" s="1"/>
      <c r="N34" s="1"/>
      <c r="O34" s="1"/>
      <c r="P34" s="1"/>
      <c r="Q34" s="1"/>
      <c r="R34" s="1"/>
      <c r="S34" s="1"/>
      <c r="T34" s="1"/>
    </row>
    <row r="35" spans="1:20" ht="14.25">
      <c r="A35" s="1"/>
      <c r="B35" s="1"/>
      <c r="C35" s="1"/>
      <c r="D35" s="1"/>
      <c r="E35" s="1"/>
      <c r="F35" s="1"/>
      <c r="G35" s="1"/>
      <c r="H35" s="1"/>
      <c r="I35" s="1"/>
      <c r="J35" s="1"/>
      <c r="K35" s="1"/>
      <c r="L35" s="1"/>
      <c r="M35" s="1"/>
      <c r="N35" s="1"/>
      <c r="O35" s="1"/>
      <c r="P35" s="1"/>
      <c r="Q35" s="1"/>
      <c r="R35" s="1"/>
      <c r="S35" s="1"/>
      <c r="T35" s="1"/>
    </row>
    <row r="36" spans="1:20" ht="14.25">
      <c r="A36" s="1"/>
      <c r="B36" s="1"/>
      <c r="C36" s="1"/>
      <c r="D36" s="1"/>
      <c r="E36" s="1"/>
      <c r="F36" s="1"/>
      <c r="G36" s="1"/>
      <c r="H36" s="1"/>
      <c r="I36" s="1"/>
      <c r="J36" s="1"/>
      <c r="K36" s="1"/>
      <c r="L36" s="1"/>
      <c r="M36" s="1"/>
      <c r="N36" s="1"/>
      <c r="O36" s="1"/>
      <c r="P36" s="1"/>
      <c r="Q36" s="1"/>
      <c r="R36" s="1"/>
      <c r="S36" s="1"/>
      <c r="T36" s="1"/>
    </row>
    <row r="37" spans="1:20" ht="14.25">
      <c r="A37" s="1"/>
      <c r="B37" s="1"/>
      <c r="C37" s="1"/>
      <c r="D37" s="1"/>
      <c r="E37" s="1"/>
      <c r="F37" s="1"/>
      <c r="G37" s="1"/>
      <c r="H37" s="1"/>
      <c r="I37" s="1"/>
      <c r="J37" s="1"/>
      <c r="K37" s="1"/>
      <c r="L37" s="1"/>
      <c r="M37" s="1"/>
      <c r="N37" s="1"/>
      <c r="O37" s="1"/>
      <c r="P37" s="1"/>
      <c r="Q37" s="1"/>
      <c r="R37" s="1"/>
      <c r="S37" s="1"/>
      <c r="T37" s="1"/>
    </row>
    <row r="38" spans="1:20" ht="14.25">
      <c r="A38" s="1"/>
      <c r="B38" s="1"/>
      <c r="C38" s="1"/>
      <c r="D38" s="1"/>
      <c r="E38" s="1"/>
      <c r="F38" s="1"/>
      <c r="G38" s="1"/>
      <c r="H38" s="1"/>
      <c r="I38" s="1"/>
      <c r="J38" s="1"/>
      <c r="K38" s="1"/>
      <c r="L38" s="1"/>
      <c r="M38" s="1"/>
      <c r="N38" s="1"/>
      <c r="O38" s="1"/>
      <c r="P38" s="1"/>
      <c r="Q38" s="1"/>
      <c r="R38" s="1"/>
      <c r="S38" s="1"/>
      <c r="T38" s="1"/>
    </row>
    <row r="39" spans="1:20" ht="14.25">
      <c r="A39" s="1"/>
      <c r="B39" s="1"/>
      <c r="C39" s="1"/>
      <c r="D39" s="1"/>
      <c r="E39" s="1"/>
      <c r="F39" s="1"/>
      <c r="G39" s="1"/>
      <c r="H39" s="1"/>
      <c r="I39" s="1"/>
      <c r="J39" s="1"/>
      <c r="K39" s="1"/>
      <c r="L39" s="1"/>
      <c r="M39" s="1"/>
      <c r="N39" s="1"/>
      <c r="O39" s="1"/>
      <c r="P39" s="1"/>
      <c r="Q39" s="1"/>
      <c r="R39" s="1"/>
      <c r="S39" s="1"/>
      <c r="T39" s="1"/>
    </row>
    <row r="40" spans="1:20" ht="14.25">
      <c r="A40" s="1"/>
      <c r="B40" s="1"/>
      <c r="C40" s="1"/>
      <c r="D40" s="1"/>
      <c r="E40" s="1"/>
      <c r="F40" s="1"/>
      <c r="G40" s="1"/>
      <c r="H40" s="1"/>
      <c r="I40" s="1"/>
      <c r="J40" s="1"/>
      <c r="K40" s="1"/>
      <c r="L40" s="1"/>
      <c r="M40" s="1"/>
      <c r="N40" s="1"/>
      <c r="O40" s="1"/>
      <c r="P40" s="1"/>
      <c r="Q40" s="1"/>
      <c r="R40" s="1"/>
      <c r="S40" s="1"/>
      <c r="T40" s="1"/>
    </row>
    <row r="41" spans="1:20" ht="14.25">
      <c r="A41" s="1"/>
      <c r="B41" s="1"/>
      <c r="C41" s="1"/>
      <c r="D41" s="1"/>
      <c r="E41" s="1"/>
      <c r="F41" s="1"/>
      <c r="G41" s="1"/>
      <c r="H41" s="1"/>
      <c r="I41" s="1"/>
      <c r="J41" s="1"/>
      <c r="K41" s="1"/>
      <c r="L41" s="1"/>
      <c r="M41" s="1"/>
      <c r="N41" s="1"/>
      <c r="O41" s="1"/>
      <c r="P41" s="1"/>
      <c r="Q41" s="1"/>
      <c r="R41" s="1"/>
      <c r="S41" s="1"/>
      <c r="T41" s="1"/>
    </row>
    <row r="42" spans="1:20" ht="14.25">
      <c r="A42" s="1"/>
      <c r="B42" s="1"/>
      <c r="C42" s="1"/>
      <c r="D42" s="1"/>
      <c r="E42" s="1"/>
      <c r="F42" s="1"/>
      <c r="G42" s="1"/>
      <c r="H42" s="1"/>
      <c r="I42" s="1"/>
      <c r="J42" s="1"/>
      <c r="K42" s="1"/>
      <c r="L42" s="1"/>
      <c r="M42" s="1"/>
      <c r="N42" s="1"/>
      <c r="O42" s="1"/>
      <c r="P42" s="1"/>
      <c r="Q42" s="1"/>
      <c r="R42" s="1"/>
      <c r="S42" s="1"/>
      <c r="T42" s="1"/>
    </row>
  </sheetData>
  <sheetProtection/>
  <mergeCells count="1">
    <mergeCell ref="A1:T42"/>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sheetPr>
    <tabColor rgb="FFFF0000"/>
  </sheetPr>
  <dimension ref="A1:D22"/>
  <sheetViews>
    <sheetView zoomScale="85" zoomScaleNormal="85" workbookViewId="0" topLeftCell="A1">
      <pane ySplit="4" topLeftCell="A8" activePane="bottomLeft" state="frozen"/>
      <selection pane="bottomLeft" activeCell="B2" sqref="A1:D65536"/>
    </sheetView>
  </sheetViews>
  <sheetFormatPr defaultColWidth="9.00390625" defaultRowHeight="14.25"/>
  <cols>
    <col min="1" max="1" width="36.75390625" style="70" customWidth="1"/>
    <col min="2" max="2" width="12.75390625" style="70" customWidth="1"/>
    <col min="3" max="3" width="11.25390625" style="70" customWidth="1"/>
    <col min="4" max="4" width="14.875" style="70" customWidth="1"/>
    <col min="5" max="16384" width="9.00390625" style="70" customWidth="1"/>
  </cols>
  <sheetData>
    <row r="1" spans="1:4" ht="40.5" customHeight="1">
      <c r="A1" s="71" t="s">
        <v>866</v>
      </c>
      <c r="B1" s="71"/>
      <c r="C1" s="71"/>
      <c r="D1" s="71"/>
    </row>
    <row r="2" spans="1:4" ht="32.25" customHeight="1">
      <c r="A2" s="72" t="s">
        <v>867</v>
      </c>
      <c r="B2" s="73"/>
      <c r="C2" s="73"/>
      <c r="D2" s="111" t="s">
        <v>63</v>
      </c>
    </row>
    <row r="3" spans="1:4" ht="28.5" customHeight="1">
      <c r="A3" s="74" t="s">
        <v>195</v>
      </c>
      <c r="B3" s="102" t="s">
        <v>67</v>
      </c>
      <c r="C3" s="75" t="s">
        <v>196</v>
      </c>
      <c r="D3" s="75" t="s">
        <v>197</v>
      </c>
    </row>
    <row r="4" spans="1:4" ht="17.25" customHeight="1">
      <c r="A4" s="76"/>
      <c r="B4" s="104"/>
      <c r="C4" s="77"/>
      <c r="D4" s="77"/>
    </row>
    <row r="5" spans="1:4" ht="30.75" customHeight="1">
      <c r="A5" s="78" t="s">
        <v>768</v>
      </c>
      <c r="B5" s="112"/>
      <c r="C5" s="113"/>
      <c r="D5" s="114"/>
    </row>
    <row r="6" spans="1:4" ht="30.75" customHeight="1">
      <c r="A6" s="78" t="s">
        <v>769</v>
      </c>
      <c r="B6" s="112"/>
      <c r="C6" s="112"/>
      <c r="D6" s="115"/>
    </row>
    <row r="7" spans="1:4" ht="30.75" customHeight="1">
      <c r="A7" s="78" t="s">
        <v>770</v>
      </c>
      <c r="B7" s="112">
        <f>SUM(B8:B10)</f>
        <v>19000</v>
      </c>
      <c r="C7" s="112">
        <f>SUM(C8:C10)</f>
        <v>5000</v>
      </c>
      <c r="D7" s="115">
        <f>C7/B7*100-100</f>
        <v>-73.6842105263158</v>
      </c>
    </row>
    <row r="8" spans="1:4" ht="30.75" customHeight="1">
      <c r="A8" s="78" t="s">
        <v>771</v>
      </c>
      <c r="B8" s="116"/>
      <c r="C8" s="116"/>
      <c r="D8" s="115"/>
    </row>
    <row r="9" spans="1:4" ht="30.75" customHeight="1">
      <c r="A9" s="78" t="s">
        <v>772</v>
      </c>
      <c r="B9" s="117">
        <v>-6356</v>
      </c>
      <c r="C9" s="116"/>
      <c r="D9" s="115"/>
    </row>
    <row r="10" spans="1:4" ht="30.75" customHeight="1">
      <c r="A10" s="78" t="s">
        <v>773</v>
      </c>
      <c r="B10" s="117">
        <v>25356</v>
      </c>
      <c r="C10" s="116">
        <v>5000</v>
      </c>
      <c r="D10" s="115">
        <f>C10/B10*100-100</f>
        <v>-80.28080138823158</v>
      </c>
    </row>
    <row r="11" spans="1:4" ht="30.75" customHeight="1">
      <c r="A11" s="78" t="s">
        <v>774</v>
      </c>
      <c r="B11" s="116"/>
      <c r="C11" s="116"/>
      <c r="D11" s="115"/>
    </row>
    <row r="12" spans="1:4" ht="30.75" customHeight="1">
      <c r="A12" s="78" t="s">
        <v>775</v>
      </c>
      <c r="B12" s="116"/>
      <c r="C12" s="116"/>
      <c r="D12" s="115"/>
    </row>
    <row r="13" spans="1:4" ht="30.75" customHeight="1">
      <c r="A13" s="78" t="s">
        <v>776</v>
      </c>
      <c r="B13" s="116"/>
      <c r="C13" s="116"/>
      <c r="D13" s="115"/>
    </row>
    <row r="14" spans="1:4" ht="30.75" customHeight="1">
      <c r="A14" s="78" t="s">
        <v>777</v>
      </c>
      <c r="B14" s="116"/>
      <c r="C14" s="116"/>
      <c r="D14" s="115"/>
    </row>
    <row r="15" spans="1:4" ht="30.75" customHeight="1">
      <c r="A15" s="78" t="s">
        <v>778</v>
      </c>
      <c r="B15" s="116"/>
      <c r="C15" s="116"/>
      <c r="D15" s="115"/>
    </row>
    <row r="16" spans="1:4" ht="30.75" customHeight="1">
      <c r="A16" s="118" t="s">
        <v>779</v>
      </c>
      <c r="B16" s="119">
        <f>B5+B6+B7+B11+B12+B13+B14+B15</f>
        <v>19000</v>
      </c>
      <c r="C16" s="119">
        <f>C5+C6+C7+C11+C12+C13+C14+C15</f>
        <v>5000</v>
      </c>
      <c r="D16" s="115">
        <f>C16/B16*100-100</f>
        <v>-73.6842105263158</v>
      </c>
    </row>
    <row r="17" spans="1:4" s="61" customFormat="1" ht="30.75" customHeight="1">
      <c r="A17" s="78" t="s">
        <v>868</v>
      </c>
      <c r="B17" s="101">
        <v>164460</v>
      </c>
      <c r="C17" s="101">
        <v>2365</v>
      </c>
      <c r="D17" s="115"/>
    </row>
    <row r="18" spans="1:4" s="61" customFormat="1" ht="30.75" customHeight="1">
      <c r="A18" s="78" t="s">
        <v>869</v>
      </c>
      <c r="B18" s="101">
        <v>632</v>
      </c>
      <c r="C18" s="101">
        <v>1466</v>
      </c>
      <c r="D18" s="115"/>
    </row>
    <row r="19" spans="1:4" s="61" customFormat="1" ht="30.75" customHeight="1">
      <c r="A19" s="81" t="s">
        <v>870</v>
      </c>
      <c r="B19" s="101">
        <f>B20</f>
        <v>15000</v>
      </c>
      <c r="C19" s="101">
        <v>22900</v>
      </c>
      <c r="D19" s="115"/>
    </row>
    <row r="20" spans="1:4" s="61" customFormat="1" ht="30.75" customHeight="1">
      <c r="A20" s="82" t="s">
        <v>871</v>
      </c>
      <c r="B20" s="101">
        <v>15000</v>
      </c>
      <c r="C20" s="101">
        <v>22900</v>
      </c>
      <c r="D20" s="115"/>
    </row>
    <row r="21" spans="1:4" s="61" customFormat="1" ht="30.75" customHeight="1">
      <c r="A21" s="78" t="s">
        <v>872</v>
      </c>
      <c r="B21" s="101">
        <v>-8103</v>
      </c>
      <c r="C21" s="101"/>
      <c r="D21" s="115"/>
    </row>
    <row r="22" spans="1:4" ht="30.75" customHeight="1">
      <c r="A22" s="83" t="s">
        <v>228</v>
      </c>
      <c r="B22" s="99">
        <f>B17++B16+B18+B19+B21</f>
        <v>190989</v>
      </c>
      <c r="C22" s="99">
        <f>C17++C16+C18+C19+C21</f>
        <v>31731</v>
      </c>
      <c r="D22" s="115">
        <f>C22/B22*100-100</f>
        <v>-83.38595416489954</v>
      </c>
    </row>
  </sheetData>
  <sheetProtection/>
  <mergeCells count="5">
    <mergeCell ref="A1:D1"/>
    <mergeCell ref="A3:A4"/>
    <mergeCell ref="B3:B4"/>
    <mergeCell ref="C3:C4"/>
    <mergeCell ref="D3:D4"/>
  </mergeCells>
  <printOptions horizontalCentered="1"/>
  <pageMargins left="0.75" right="0.75" top="0.64" bottom="0.49" header="0.42" footer="0.37"/>
  <pageSetup firstPageNumber="60" useFirstPageNumber="1" horizontalDpi="600" verticalDpi="600" orientation="portrait" paperSize="9"/>
  <headerFooter scaleWithDoc="0" alignWithMargins="0">
    <oddFooter>&amp;C&amp;"宋体"&amp;12 &amp;P</oddFooter>
  </headerFooter>
</worksheet>
</file>

<file path=xl/worksheets/sheet28.xml><?xml version="1.0" encoding="utf-8"?>
<worksheet xmlns="http://schemas.openxmlformats.org/spreadsheetml/2006/main" xmlns:r="http://schemas.openxmlformats.org/officeDocument/2006/relationships">
  <sheetPr>
    <tabColor rgb="FFFF0000"/>
  </sheetPr>
  <dimension ref="A1:D50"/>
  <sheetViews>
    <sheetView showZeros="0" zoomScale="85" zoomScaleNormal="85" workbookViewId="0" topLeftCell="A1">
      <pane ySplit="4" topLeftCell="A5" activePane="bottomLeft" state="frozen"/>
      <selection pane="bottomLeft" activeCell="D46" sqref="D46"/>
    </sheetView>
  </sheetViews>
  <sheetFormatPr defaultColWidth="9.00390625" defaultRowHeight="14.25"/>
  <cols>
    <col min="1" max="1" width="62.25390625" style="85" customWidth="1"/>
    <col min="2" max="3" width="7.875" style="85" customWidth="1"/>
    <col min="4" max="4" width="9.25390625" style="85" customWidth="1"/>
    <col min="5" max="16384" width="9.00390625" style="70" customWidth="1"/>
  </cols>
  <sheetData>
    <row r="1" spans="1:4" ht="42" customHeight="1">
      <c r="A1" s="86" t="s">
        <v>873</v>
      </c>
      <c r="B1" s="86"/>
      <c r="C1" s="86"/>
      <c r="D1" s="86"/>
    </row>
    <row r="2" spans="1:4" ht="18.75" customHeight="1">
      <c r="A2" s="87" t="s">
        <v>874</v>
      </c>
      <c r="B2" s="87"/>
      <c r="C2" s="87"/>
      <c r="D2" s="88" t="s">
        <v>63</v>
      </c>
    </row>
    <row r="3" spans="1:4" ht="27" customHeight="1">
      <c r="A3" s="89" t="s">
        <v>64</v>
      </c>
      <c r="B3" s="102" t="s">
        <v>67</v>
      </c>
      <c r="C3" s="103" t="s">
        <v>196</v>
      </c>
      <c r="D3" s="90" t="s">
        <v>875</v>
      </c>
    </row>
    <row r="4" spans="1:4" ht="19.5" customHeight="1">
      <c r="A4" s="91"/>
      <c r="B4" s="104"/>
      <c r="C4" s="105"/>
      <c r="D4" s="92"/>
    </row>
    <row r="5" spans="1:4" ht="16.5" customHeight="1">
      <c r="A5" s="93" t="s">
        <v>876</v>
      </c>
      <c r="B5" s="93">
        <v>35</v>
      </c>
      <c r="C5" s="94">
        <v>35</v>
      </c>
      <c r="D5" s="95">
        <f>C5/B5*100-100</f>
        <v>0</v>
      </c>
    </row>
    <row r="6" spans="1:4" ht="16.5" customHeight="1">
      <c r="A6" s="93" t="s">
        <v>877</v>
      </c>
      <c r="B6" s="106">
        <v>255</v>
      </c>
      <c r="C6" s="94">
        <f>C7</f>
        <v>258</v>
      </c>
      <c r="D6" s="95">
        <f>C6/B6*100-100</f>
        <v>1.17647058823529</v>
      </c>
    </row>
    <row r="7" spans="1:4" ht="16.5" customHeight="1">
      <c r="A7" s="93" t="s">
        <v>784</v>
      </c>
      <c r="B7" s="106">
        <v>255</v>
      </c>
      <c r="C7" s="94">
        <f>SUM(C8:C9)</f>
        <v>258</v>
      </c>
      <c r="D7" s="95">
        <f>C7/B7*100-100</f>
        <v>1.17647058823529</v>
      </c>
    </row>
    <row r="8" spans="1:4" ht="16.5" customHeight="1">
      <c r="A8" s="93" t="s">
        <v>785</v>
      </c>
      <c r="B8" s="107">
        <v>168</v>
      </c>
      <c r="C8" s="94">
        <v>168</v>
      </c>
      <c r="D8" s="95">
        <f>C8/B8*100-100</f>
        <v>0</v>
      </c>
    </row>
    <row r="9" spans="1:4" ht="16.5" customHeight="1">
      <c r="A9" s="93" t="s">
        <v>786</v>
      </c>
      <c r="B9" s="107">
        <v>87</v>
      </c>
      <c r="C9" s="94">
        <v>90</v>
      </c>
      <c r="D9" s="95">
        <f>C9/B9*100-100</f>
        <v>3.448275862068968</v>
      </c>
    </row>
    <row r="10" spans="1:4" ht="16.5" customHeight="1">
      <c r="A10" s="93" t="s">
        <v>787</v>
      </c>
      <c r="B10" s="108"/>
      <c r="C10" s="94"/>
      <c r="D10" s="95"/>
    </row>
    <row r="11" spans="1:4" ht="16.5" customHeight="1">
      <c r="A11" s="93" t="s">
        <v>788</v>
      </c>
      <c r="B11" s="108">
        <f>SUM(B12)</f>
        <v>0</v>
      </c>
      <c r="C11" s="94"/>
      <c r="D11" s="95"/>
    </row>
    <row r="12" spans="1:4" ht="16.5" customHeight="1">
      <c r="A12" s="97" t="s">
        <v>789</v>
      </c>
      <c r="B12" s="108"/>
      <c r="C12" s="94"/>
      <c r="D12" s="95"/>
    </row>
    <row r="13" spans="1:4" ht="16.5" customHeight="1">
      <c r="A13" s="97" t="s">
        <v>790</v>
      </c>
      <c r="B13" s="107"/>
      <c r="C13" s="94"/>
      <c r="D13" s="95"/>
    </row>
    <row r="14" spans="1:4" ht="16.5" customHeight="1">
      <c r="A14" s="97" t="s">
        <v>791</v>
      </c>
      <c r="B14" s="107">
        <v>0</v>
      </c>
      <c r="C14" s="94"/>
      <c r="D14" s="95"/>
    </row>
    <row r="15" spans="1:4" ht="16.5" customHeight="1">
      <c r="A15" s="93" t="s">
        <v>792</v>
      </c>
      <c r="B15" s="94">
        <f>B16</f>
        <v>161776</v>
      </c>
      <c r="C15" s="94">
        <f>C16</f>
        <v>95</v>
      </c>
      <c r="D15" s="95">
        <f>C15/B15*100-100</f>
        <v>-99.94127682721788</v>
      </c>
    </row>
    <row r="16" spans="1:4" ht="16.5" customHeight="1">
      <c r="A16" s="93" t="s">
        <v>878</v>
      </c>
      <c r="B16" s="94">
        <f>SUM(B17:B21)</f>
        <v>161776</v>
      </c>
      <c r="C16" s="94">
        <f>SUM(C17:C21)</f>
        <v>95</v>
      </c>
      <c r="D16" s="95">
        <f>C16/B16*100-100</f>
        <v>-99.94127682721788</v>
      </c>
    </row>
    <row r="17" spans="1:4" ht="16.5" customHeight="1">
      <c r="A17" s="93" t="s">
        <v>794</v>
      </c>
      <c r="B17" s="94">
        <v>1587</v>
      </c>
      <c r="C17" s="94"/>
      <c r="D17" s="95"/>
    </row>
    <row r="18" spans="1:4" ht="16.5" customHeight="1">
      <c r="A18" s="93" t="s">
        <v>795</v>
      </c>
      <c r="B18" s="94"/>
      <c r="C18" s="94"/>
      <c r="D18" s="95"/>
    </row>
    <row r="19" spans="1:4" ht="16.5" customHeight="1">
      <c r="A19" s="93" t="s">
        <v>879</v>
      </c>
      <c r="B19" s="94">
        <v>150000</v>
      </c>
      <c r="C19" s="94"/>
      <c r="D19" s="95"/>
    </row>
    <row r="20" spans="1:4" ht="16.5" customHeight="1">
      <c r="A20" s="93" t="s">
        <v>797</v>
      </c>
      <c r="B20" s="94"/>
      <c r="C20" s="94"/>
      <c r="D20" s="95"/>
    </row>
    <row r="21" spans="1:4" ht="16.5" customHeight="1">
      <c r="A21" s="93" t="s">
        <v>798</v>
      </c>
      <c r="B21" s="94">
        <v>10189</v>
      </c>
      <c r="C21" s="94">
        <v>95</v>
      </c>
      <c r="D21" s="95">
        <f>C21/B21*100-100</f>
        <v>-99.06762194523506</v>
      </c>
    </row>
    <row r="22" spans="1:4" ht="16.5" customHeight="1">
      <c r="A22" s="93" t="s">
        <v>806</v>
      </c>
      <c r="B22" s="94"/>
      <c r="C22" s="94"/>
      <c r="D22" s="95"/>
    </row>
    <row r="23" spans="1:4" ht="16.5" customHeight="1">
      <c r="A23" s="93" t="s">
        <v>807</v>
      </c>
      <c r="B23" s="94"/>
      <c r="C23" s="94"/>
      <c r="D23" s="95"/>
    </row>
    <row r="24" spans="1:4" ht="16.5" customHeight="1">
      <c r="A24" s="93" t="s">
        <v>808</v>
      </c>
      <c r="B24" s="94"/>
      <c r="C24" s="94"/>
      <c r="D24" s="95"/>
    </row>
    <row r="25" spans="1:4" ht="16.5" customHeight="1">
      <c r="A25" s="93" t="s">
        <v>809</v>
      </c>
      <c r="B25" s="94"/>
      <c r="C25" s="94"/>
      <c r="D25" s="95"/>
    </row>
    <row r="26" spans="1:4" ht="16.5" customHeight="1">
      <c r="A26" s="93" t="s">
        <v>810</v>
      </c>
      <c r="B26" s="94"/>
      <c r="C26" s="94"/>
      <c r="D26" s="95"/>
    </row>
    <row r="27" spans="1:4" ht="16.5" customHeight="1">
      <c r="A27" s="93" t="s">
        <v>811</v>
      </c>
      <c r="B27" s="94"/>
      <c r="C27" s="94"/>
      <c r="D27" s="95"/>
    </row>
    <row r="28" spans="1:4" ht="21" customHeight="1">
      <c r="A28" s="96" t="s">
        <v>812</v>
      </c>
      <c r="B28" s="94">
        <f>B29</f>
        <v>0</v>
      </c>
      <c r="C28" s="94"/>
      <c r="D28" s="95"/>
    </row>
    <row r="29" spans="1:4" ht="21" customHeight="1">
      <c r="A29" s="96" t="s">
        <v>813</v>
      </c>
      <c r="B29" s="94"/>
      <c r="C29" s="94"/>
      <c r="D29" s="95"/>
    </row>
    <row r="30" spans="1:4" ht="21" customHeight="1">
      <c r="A30" s="96" t="s">
        <v>880</v>
      </c>
      <c r="B30" s="94"/>
      <c r="C30" s="94"/>
      <c r="D30" s="95"/>
    </row>
    <row r="31" spans="1:4" ht="21" customHeight="1">
      <c r="A31" s="93" t="s">
        <v>815</v>
      </c>
      <c r="B31" s="94">
        <f>B32</f>
        <v>27000</v>
      </c>
      <c r="C31" s="94">
        <v>22900</v>
      </c>
      <c r="D31" s="95">
        <f>C31/B31*100-100</f>
        <v>-15.18518518518519</v>
      </c>
    </row>
    <row r="32" spans="1:4" ht="21" customHeight="1">
      <c r="A32" s="93" t="s">
        <v>816</v>
      </c>
      <c r="B32" s="94">
        <f>B33</f>
        <v>27000</v>
      </c>
      <c r="C32" s="94">
        <v>22900</v>
      </c>
      <c r="D32" s="95">
        <f>C32/B32*100-100</f>
        <v>-15.18518518518519</v>
      </c>
    </row>
    <row r="33" spans="1:4" ht="21" customHeight="1">
      <c r="A33" s="93" t="s">
        <v>817</v>
      </c>
      <c r="B33" s="94">
        <v>27000</v>
      </c>
      <c r="C33" s="94">
        <v>22900</v>
      </c>
      <c r="D33" s="95">
        <f>C33/B33*100-100</f>
        <v>-15.18518518518519</v>
      </c>
    </row>
    <row r="34" spans="1:4" ht="16.5" customHeight="1">
      <c r="A34" s="93" t="s">
        <v>881</v>
      </c>
      <c r="B34" s="94">
        <f>B35</f>
        <v>5411</v>
      </c>
      <c r="C34" s="94">
        <f>C35</f>
        <v>4900</v>
      </c>
      <c r="D34" s="95">
        <f aca="true" t="shared" si="0" ref="D34:D42">C34/B34*100-100</f>
        <v>-9.443725743855111</v>
      </c>
    </row>
    <row r="35" spans="1:4" ht="16.5" customHeight="1">
      <c r="A35" s="93" t="s">
        <v>819</v>
      </c>
      <c r="B35" s="94">
        <f>B36</f>
        <v>5411</v>
      </c>
      <c r="C35" s="94">
        <f>C36</f>
        <v>4900</v>
      </c>
      <c r="D35" s="95">
        <f t="shared" si="0"/>
        <v>-9.443725743855111</v>
      </c>
    </row>
    <row r="36" spans="1:4" ht="16.5" customHeight="1">
      <c r="A36" s="93" t="s">
        <v>882</v>
      </c>
      <c r="B36" s="97">
        <v>5411</v>
      </c>
      <c r="C36" s="97">
        <v>4900</v>
      </c>
      <c r="D36" s="95">
        <f t="shared" si="0"/>
        <v>-9.443725743855111</v>
      </c>
    </row>
    <row r="37" spans="1:4" ht="16.5" customHeight="1">
      <c r="A37" s="93" t="s">
        <v>883</v>
      </c>
      <c r="B37" s="97">
        <f>B38</f>
        <v>2</v>
      </c>
      <c r="C37" s="97">
        <f>C38</f>
        <v>5</v>
      </c>
      <c r="D37" s="95">
        <f t="shared" si="0"/>
        <v>150</v>
      </c>
    </row>
    <row r="38" spans="1:4" ht="16.5" customHeight="1">
      <c r="A38" s="93" t="s">
        <v>822</v>
      </c>
      <c r="B38" s="97">
        <f>B39</f>
        <v>2</v>
      </c>
      <c r="C38" s="97">
        <f>C39</f>
        <v>5</v>
      </c>
      <c r="D38" s="95">
        <f t="shared" si="0"/>
        <v>150</v>
      </c>
    </row>
    <row r="39" spans="1:4" ht="16.5" customHeight="1">
      <c r="A39" s="93" t="s">
        <v>884</v>
      </c>
      <c r="B39" s="94">
        <v>2</v>
      </c>
      <c r="C39" s="109">
        <v>5</v>
      </c>
      <c r="D39" s="95">
        <f t="shared" si="0"/>
        <v>150</v>
      </c>
    </row>
    <row r="40" spans="1:4" ht="16.5" customHeight="1">
      <c r="A40" s="93" t="s">
        <v>885</v>
      </c>
      <c r="B40" s="94">
        <f>B41</f>
        <v>1367</v>
      </c>
      <c r="C40" s="94">
        <f>C41</f>
        <v>3538</v>
      </c>
      <c r="D40" s="95">
        <f t="shared" si="0"/>
        <v>158.81492318946601</v>
      </c>
    </row>
    <row r="41" spans="1:4" ht="16.5" customHeight="1">
      <c r="A41" s="93" t="s">
        <v>825</v>
      </c>
      <c r="B41" s="94">
        <f>B42+B44+B45+B43</f>
        <v>1367</v>
      </c>
      <c r="C41" s="94">
        <f>C42+C44+C45+C43</f>
        <v>3538</v>
      </c>
      <c r="D41" s="95">
        <f t="shared" si="0"/>
        <v>158.81492318946601</v>
      </c>
    </row>
    <row r="42" spans="1:4" ht="16.5" customHeight="1">
      <c r="A42" s="93" t="s">
        <v>826</v>
      </c>
      <c r="B42" s="94">
        <v>1116</v>
      </c>
      <c r="C42" s="94">
        <v>3287</v>
      </c>
      <c r="D42" s="95">
        <f t="shared" si="0"/>
        <v>194.53405017921148</v>
      </c>
    </row>
    <row r="43" spans="1:4" ht="16.5" customHeight="1">
      <c r="A43" s="93" t="s">
        <v>827</v>
      </c>
      <c r="B43" s="94">
        <v>221</v>
      </c>
      <c r="C43" s="94">
        <v>221</v>
      </c>
      <c r="D43" s="95"/>
    </row>
    <row r="44" spans="1:4" ht="16.5" customHeight="1">
      <c r="A44" s="93" t="s">
        <v>828</v>
      </c>
      <c r="B44" s="94">
        <v>24</v>
      </c>
      <c r="C44" s="94">
        <v>24</v>
      </c>
      <c r="D44" s="95"/>
    </row>
    <row r="45" spans="1:4" ht="16.5" customHeight="1">
      <c r="A45" s="93" t="s">
        <v>829</v>
      </c>
      <c r="B45" s="93">
        <v>6</v>
      </c>
      <c r="C45" s="110">
        <v>6</v>
      </c>
      <c r="D45" s="95"/>
    </row>
    <row r="46" spans="1:4" ht="15.75" customHeight="1">
      <c r="A46" s="98" t="s">
        <v>830</v>
      </c>
      <c r="B46" s="99">
        <f>B40+B34+B28+B24+B22+B15+B6+B5+B37+B31</f>
        <v>195846</v>
      </c>
      <c r="C46" s="99">
        <f>C40+C34+C28+C24+C22+C15+C6+C5+C37+C31</f>
        <v>31731</v>
      </c>
      <c r="D46" s="95">
        <f>C46/B46*100-100</f>
        <v>-83.79798413038816</v>
      </c>
    </row>
    <row r="47" spans="1:4" ht="15.75" customHeight="1">
      <c r="A47" s="100" t="s">
        <v>886</v>
      </c>
      <c r="B47" s="101">
        <v>-8103</v>
      </c>
      <c r="C47" s="101"/>
      <c r="D47" s="95"/>
    </row>
    <row r="48" spans="1:4" ht="15.75" customHeight="1">
      <c r="A48" s="100" t="s">
        <v>255</v>
      </c>
      <c r="B48" s="101">
        <v>1780</v>
      </c>
      <c r="C48" s="101"/>
      <c r="D48" s="95"/>
    </row>
    <row r="49" spans="1:4" ht="15.75" customHeight="1">
      <c r="A49" s="100" t="s">
        <v>887</v>
      </c>
      <c r="B49" s="101">
        <v>1466</v>
      </c>
      <c r="C49" s="101"/>
      <c r="D49" s="95"/>
    </row>
    <row r="50" spans="1:4" ht="15.75" customHeight="1">
      <c r="A50" s="98" t="s">
        <v>259</v>
      </c>
      <c r="B50" s="99">
        <f>SUM(B46:B49)</f>
        <v>190989</v>
      </c>
      <c r="C50" s="99">
        <f>SUM(C46:C49)</f>
        <v>31731</v>
      </c>
      <c r="D50" s="95">
        <f>C50/B50*100-100</f>
        <v>-83.38595416489954</v>
      </c>
    </row>
  </sheetData>
  <sheetProtection/>
  <mergeCells count="5">
    <mergeCell ref="A1:D1"/>
    <mergeCell ref="A3:A4"/>
    <mergeCell ref="B3:B4"/>
    <mergeCell ref="C3:C4"/>
    <mergeCell ref="D3:D4"/>
  </mergeCells>
  <printOptions horizontalCentered="1"/>
  <pageMargins left="0.49" right="0.43000000000000005" top="0.36" bottom="0.37" header="0.17" footer="0.16"/>
  <pageSetup firstPageNumber="61" useFirstPageNumber="1" horizontalDpi="600" verticalDpi="600" orientation="portrait" paperSize="9"/>
  <headerFooter scaleWithDoc="0" alignWithMargins="0">
    <oddFooter>&amp;C&amp;"宋体"&amp;12&amp;P</oddFooter>
  </headerFooter>
</worksheet>
</file>

<file path=xl/worksheets/sheet29.xml><?xml version="1.0" encoding="utf-8"?>
<worksheet xmlns="http://schemas.openxmlformats.org/spreadsheetml/2006/main" xmlns:r="http://schemas.openxmlformats.org/officeDocument/2006/relationships">
  <sheetPr>
    <tabColor rgb="FFFF0000"/>
  </sheetPr>
  <dimension ref="A1:C19"/>
  <sheetViews>
    <sheetView zoomScaleSheetLayoutView="100" workbookViewId="0" topLeftCell="A1">
      <selection activeCell="H14" sqref="H14"/>
    </sheetView>
  </sheetViews>
  <sheetFormatPr defaultColWidth="9.00390625" defaultRowHeight="14.25"/>
  <cols>
    <col min="1" max="1" width="62.25390625" style="85" customWidth="1"/>
    <col min="2" max="2" width="14.25390625" style="85" customWidth="1"/>
    <col min="3" max="3" width="9.25390625" style="85" hidden="1" customWidth="1"/>
    <col min="4" max="254" width="9.00390625" style="70" customWidth="1"/>
  </cols>
  <sheetData>
    <row r="1" spans="1:3" s="70" customFormat="1" ht="42" customHeight="1">
      <c r="A1" s="86" t="s">
        <v>888</v>
      </c>
      <c r="B1" s="86"/>
      <c r="C1" s="86"/>
    </row>
    <row r="2" spans="1:3" s="70" customFormat="1" ht="18.75" customHeight="1">
      <c r="A2" s="87" t="s">
        <v>889</v>
      </c>
      <c r="B2" s="87"/>
      <c r="C2" s="88" t="s">
        <v>63</v>
      </c>
    </row>
    <row r="3" spans="1:3" s="70" customFormat="1" ht="27" customHeight="1">
      <c r="A3" s="89" t="s">
        <v>64</v>
      </c>
      <c r="B3" s="90" t="s">
        <v>196</v>
      </c>
      <c r="C3" s="90" t="s">
        <v>875</v>
      </c>
    </row>
    <row r="4" spans="1:3" s="70" customFormat="1" ht="19.5" customHeight="1">
      <c r="A4" s="91"/>
      <c r="B4" s="92"/>
      <c r="C4" s="92"/>
    </row>
    <row r="5" spans="1:3" s="70" customFormat="1" ht="16.5" customHeight="1">
      <c r="A5" s="93" t="s">
        <v>782</v>
      </c>
      <c r="B5" s="94"/>
      <c r="C5" s="95"/>
    </row>
    <row r="6" spans="1:3" s="70" customFormat="1" ht="16.5" customHeight="1">
      <c r="A6" s="93" t="s">
        <v>783</v>
      </c>
      <c r="B6" s="94"/>
      <c r="C6" s="95"/>
    </row>
    <row r="7" spans="1:3" s="70" customFormat="1" ht="16.5" customHeight="1">
      <c r="A7" s="93" t="s">
        <v>792</v>
      </c>
      <c r="B7" s="94">
        <v>95</v>
      </c>
      <c r="C7" s="95"/>
    </row>
    <row r="8" spans="1:3" s="70" customFormat="1" ht="16.5" customHeight="1">
      <c r="A8" s="93" t="s">
        <v>806</v>
      </c>
      <c r="B8" s="94"/>
      <c r="C8" s="95"/>
    </row>
    <row r="9" spans="1:3" s="70" customFormat="1" ht="16.5" customHeight="1">
      <c r="A9" s="93" t="s">
        <v>808</v>
      </c>
      <c r="B9" s="94"/>
      <c r="C9" s="95"/>
    </row>
    <row r="10" spans="1:3" ht="21" customHeight="1">
      <c r="A10" s="96" t="s">
        <v>812</v>
      </c>
      <c r="B10" s="94"/>
      <c r="C10" s="95"/>
    </row>
    <row r="11" spans="1:3" ht="18" customHeight="1">
      <c r="A11" s="93" t="s">
        <v>815</v>
      </c>
      <c r="B11" s="94">
        <v>22900</v>
      </c>
      <c r="C11" s="95"/>
    </row>
    <row r="12" spans="1:3" s="70" customFormat="1" ht="16.5" customHeight="1">
      <c r="A12" s="93" t="s">
        <v>818</v>
      </c>
      <c r="B12" s="94">
        <v>4900</v>
      </c>
      <c r="C12" s="95" t="e">
        <f>B12/#REF!*100-100</f>
        <v>#REF!</v>
      </c>
    </row>
    <row r="13" spans="1:3" s="70" customFormat="1" ht="16.5" customHeight="1">
      <c r="A13" s="93" t="s">
        <v>821</v>
      </c>
      <c r="B13" s="97">
        <v>5</v>
      </c>
      <c r="C13" s="95" t="e">
        <f>B13/#REF!*100-100</f>
        <v>#REF!</v>
      </c>
    </row>
    <row r="14" spans="1:3" s="70" customFormat="1" ht="16.5" customHeight="1">
      <c r="A14" s="93" t="s">
        <v>824</v>
      </c>
      <c r="B14" s="94"/>
      <c r="C14" s="95" t="e">
        <f>B14/#REF!*100-100</f>
        <v>#REF!</v>
      </c>
    </row>
    <row r="15" spans="1:3" s="70" customFormat="1" ht="15.75" customHeight="1">
      <c r="A15" s="98" t="s">
        <v>830</v>
      </c>
      <c r="B15" s="99">
        <f>SUM(B5:B14)</f>
        <v>27900</v>
      </c>
      <c r="C15" s="95" t="e">
        <f>B15/#REF!*100-100</f>
        <v>#REF!</v>
      </c>
    </row>
    <row r="16" spans="1:3" s="70" customFormat="1" ht="15.75" customHeight="1">
      <c r="A16" s="100" t="s">
        <v>886</v>
      </c>
      <c r="B16" s="101"/>
      <c r="C16" s="95" t="e">
        <f>B16/#REF!*100-100</f>
        <v>#REF!</v>
      </c>
    </row>
    <row r="17" spans="1:3" s="70" customFormat="1" ht="15.75" customHeight="1">
      <c r="A17" s="100" t="s">
        <v>255</v>
      </c>
      <c r="B17" s="101"/>
      <c r="C17" s="95"/>
    </row>
    <row r="18" spans="1:3" s="70" customFormat="1" ht="15.75" customHeight="1">
      <c r="A18" s="100" t="s">
        <v>887</v>
      </c>
      <c r="B18" s="101"/>
      <c r="C18" s="95"/>
    </row>
    <row r="19" spans="1:3" s="70" customFormat="1" ht="15.75" customHeight="1">
      <c r="A19" s="98" t="s">
        <v>259</v>
      </c>
      <c r="B19" s="99">
        <f>SUM(B15:B18)</f>
        <v>27900</v>
      </c>
      <c r="C19" s="95" t="e">
        <f>B19/#REF!*100-100</f>
        <v>#REF!</v>
      </c>
    </row>
  </sheetData>
  <sheetProtection/>
  <mergeCells count="4">
    <mergeCell ref="A1:C1"/>
    <mergeCell ref="A3:A4"/>
    <mergeCell ref="B3:B4"/>
    <mergeCell ref="C3:C4"/>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sheetPr>
    <tabColor rgb="FFFF0000"/>
    <pageSetUpPr fitToPage="1"/>
  </sheetPr>
  <dimension ref="A2:H51"/>
  <sheetViews>
    <sheetView zoomScale="70" zoomScaleNormal="70" zoomScaleSheetLayoutView="100" workbookViewId="0" topLeftCell="A1">
      <selection activeCell="A47" sqref="A47"/>
    </sheetView>
  </sheetViews>
  <sheetFormatPr defaultColWidth="9.00390625" defaultRowHeight="14.25"/>
  <cols>
    <col min="1" max="1" width="97.50390625" style="191" customWidth="1"/>
    <col min="2" max="2" width="18.625" style="397" customWidth="1"/>
    <col min="3" max="3" width="70.00390625" style="191" customWidth="1"/>
    <col min="4" max="4" width="9.00390625" style="191" customWidth="1"/>
    <col min="5" max="5" width="30.75390625" style="191" customWidth="1"/>
    <col min="6" max="6" width="28.375" style="398" customWidth="1"/>
    <col min="7" max="7" width="24.25390625" style="398" customWidth="1"/>
    <col min="8" max="8" width="14.00390625" style="398" customWidth="1"/>
  </cols>
  <sheetData>
    <row r="1" ht="21" customHeight="1"/>
    <row r="2" spans="1:8" ht="66" customHeight="1">
      <c r="A2" s="399" t="s">
        <v>5</v>
      </c>
      <c r="B2" s="399" t="s">
        <v>6</v>
      </c>
      <c r="C2" s="399" t="s">
        <v>7</v>
      </c>
      <c r="D2" s="400"/>
      <c r="E2" s="400"/>
      <c r="F2" s="401"/>
      <c r="G2" s="402"/>
      <c r="H2" s="402"/>
    </row>
    <row r="3" spans="1:3" ht="21" customHeight="1">
      <c r="A3" s="403"/>
      <c r="B3" s="404"/>
      <c r="C3" s="403"/>
    </row>
    <row r="4" spans="1:8" ht="30" customHeight="1">
      <c r="A4" s="405" t="s">
        <v>8</v>
      </c>
      <c r="B4" s="406"/>
      <c r="C4" s="405"/>
      <c r="D4" s="407"/>
      <c r="E4" s="407"/>
      <c r="F4" s="408"/>
      <c r="G4" s="408"/>
      <c r="H4" s="408"/>
    </row>
    <row r="5" spans="1:8" ht="30" customHeight="1">
      <c r="A5" s="409" t="s">
        <v>9</v>
      </c>
      <c r="B5" s="410" t="s">
        <v>10</v>
      </c>
      <c r="C5" s="409"/>
      <c r="D5" s="411"/>
      <c r="E5" s="411"/>
      <c r="F5" s="412"/>
      <c r="G5" s="412"/>
      <c r="H5" s="412"/>
    </row>
    <row r="6" spans="1:8" ht="30" customHeight="1">
      <c r="A6" s="409" t="s">
        <v>11</v>
      </c>
      <c r="B6" s="410" t="s">
        <v>10</v>
      </c>
      <c r="C6" s="409"/>
      <c r="D6" s="411"/>
      <c r="E6" s="411"/>
      <c r="F6" s="412"/>
      <c r="G6" s="412"/>
      <c r="H6" s="412"/>
    </row>
    <row r="7" spans="1:8" ht="30" customHeight="1">
      <c r="A7" s="409" t="s">
        <v>12</v>
      </c>
      <c r="B7" s="410" t="s">
        <v>10</v>
      </c>
      <c r="C7" s="409"/>
      <c r="D7" s="411"/>
      <c r="E7" s="411"/>
      <c r="F7" s="412"/>
      <c r="G7" s="412"/>
      <c r="H7" s="412"/>
    </row>
    <row r="8" spans="1:8" ht="30" customHeight="1">
      <c r="A8" s="409" t="s">
        <v>13</v>
      </c>
      <c r="B8" s="410" t="s">
        <v>10</v>
      </c>
      <c r="C8" s="413"/>
      <c r="D8" s="414"/>
      <c r="E8" s="414"/>
      <c r="F8" s="412"/>
      <c r="G8" s="412"/>
      <c r="H8" s="412"/>
    </row>
    <row r="9" spans="1:8" ht="30" customHeight="1">
      <c r="A9" s="409" t="s">
        <v>14</v>
      </c>
      <c r="B9" s="410" t="s">
        <v>15</v>
      </c>
      <c r="C9" s="415" t="s">
        <v>16</v>
      </c>
      <c r="D9" s="414"/>
      <c r="E9" s="414"/>
      <c r="F9" s="412"/>
      <c r="G9" s="412"/>
      <c r="H9" s="412"/>
    </row>
    <row r="10" spans="1:8" ht="30" customHeight="1">
      <c r="A10" s="409" t="s">
        <v>17</v>
      </c>
      <c r="B10" s="410"/>
      <c r="C10" s="415"/>
      <c r="D10" s="414"/>
      <c r="E10" s="414"/>
      <c r="F10" s="412"/>
      <c r="G10" s="412"/>
      <c r="H10" s="412"/>
    </row>
    <row r="11" spans="1:8" ht="30" customHeight="1">
      <c r="A11" s="409" t="s">
        <v>18</v>
      </c>
      <c r="B11" s="410" t="s">
        <v>10</v>
      </c>
      <c r="C11" s="409"/>
      <c r="D11" s="411"/>
      <c r="E11" s="411"/>
      <c r="F11" s="412"/>
      <c r="G11" s="412"/>
      <c r="H11" s="412"/>
    </row>
    <row r="12" spans="1:8" ht="30" customHeight="1">
      <c r="A12" s="409" t="s">
        <v>19</v>
      </c>
      <c r="B12" s="410" t="s">
        <v>10</v>
      </c>
      <c r="C12" s="409"/>
      <c r="D12" s="411"/>
      <c r="E12" s="411"/>
      <c r="F12" s="412"/>
      <c r="G12" s="412"/>
      <c r="H12" s="412"/>
    </row>
    <row r="13" spans="1:8" ht="30" customHeight="1">
      <c r="A13" s="409" t="s">
        <v>20</v>
      </c>
      <c r="B13" s="410" t="s">
        <v>10</v>
      </c>
      <c r="C13" s="409"/>
      <c r="D13" s="411"/>
      <c r="E13" s="411"/>
      <c r="F13" s="412"/>
      <c r="G13" s="412"/>
      <c r="H13" s="412"/>
    </row>
    <row r="14" spans="1:8" ht="30" customHeight="1">
      <c r="A14" s="409" t="s">
        <v>21</v>
      </c>
      <c r="B14" s="410" t="s">
        <v>10</v>
      </c>
      <c r="C14" s="409"/>
      <c r="D14" s="411"/>
      <c r="E14" s="411"/>
      <c r="F14" s="412"/>
      <c r="G14" s="412"/>
      <c r="H14" s="412"/>
    </row>
    <row r="15" spans="1:8" ht="30" customHeight="1">
      <c r="A15" s="409" t="s">
        <v>22</v>
      </c>
      <c r="B15" s="410" t="s">
        <v>10</v>
      </c>
      <c r="C15" s="409"/>
      <c r="D15" s="411"/>
      <c r="E15" s="411"/>
      <c r="F15" s="412"/>
      <c r="G15" s="412"/>
      <c r="H15" s="412"/>
    </row>
    <row r="16" spans="1:8" ht="30" customHeight="1">
      <c r="A16" s="409" t="s">
        <v>23</v>
      </c>
      <c r="B16" s="410" t="s">
        <v>10</v>
      </c>
      <c r="C16" s="409"/>
      <c r="D16" s="411"/>
      <c r="E16" s="411"/>
      <c r="F16" s="412"/>
      <c r="G16" s="412"/>
      <c r="H16" s="412"/>
    </row>
    <row r="17" spans="1:8" ht="30" customHeight="1">
      <c r="A17" s="409" t="s">
        <v>24</v>
      </c>
      <c r="B17" s="410" t="s">
        <v>10</v>
      </c>
      <c r="C17" s="409"/>
      <c r="D17" s="411"/>
      <c r="E17" s="411"/>
      <c r="F17" s="412"/>
      <c r="G17" s="412"/>
      <c r="H17" s="412"/>
    </row>
    <row r="18" spans="1:8" ht="30" customHeight="1">
      <c r="A18" s="409" t="s">
        <v>25</v>
      </c>
      <c r="B18" s="410" t="s">
        <v>10</v>
      </c>
      <c r="C18" s="409"/>
      <c r="D18" s="411"/>
      <c r="E18" s="411"/>
      <c r="F18" s="412"/>
      <c r="G18" s="412"/>
      <c r="H18" s="412"/>
    </row>
    <row r="19" spans="1:8" ht="30" customHeight="1">
      <c r="A19" s="409" t="s">
        <v>26</v>
      </c>
      <c r="B19" s="410" t="s">
        <v>15</v>
      </c>
      <c r="C19" s="416" t="s">
        <v>27</v>
      </c>
      <c r="D19" s="411"/>
      <c r="E19" s="411"/>
      <c r="F19" s="412"/>
      <c r="G19" s="412"/>
      <c r="H19" s="412"/>
    </row>
    <row r="20" spans="1:8" ht="30" customHeight="1">
      <c r="A20" s="409" t="s">
        <v>28</v>
      </c>
      <c r="B20" s="410" t="s">
        <v>10</v>
      </c>
      <c r="C20" s="417"/>
      <c r="D20" s="418"/>
      <c r="E20" s="418"/>
      <c r="F20" s="419"/>
      <c r="G20" s="412"/>
      <c r="H20" s="412"/>
    </row>
    <row r="21" spans="1:8" ht="30" customHeight="1">
      <c r="A21" s="409" t="s">
        <v>29</v>
      </c>
      <c r="B21" s="410"/>
      <c r="C21" s="417"/>
      <c r="D21" s="418"/>
      <c r="E21" s="418"/>
      <c r="F21" s="420"/>
      <c r="G21" s="412"/>
      <c r="H21" s="412"/>
    </row>
    <row r="22" spans="1:8" ht="30" customHeight="1">
      <c r="A22" s="405" t="s">
        <v>30</v>
      </c>
      <c r="B22" s="406"/>
      <c r="C22" s="405"/>
      <c r="D22" s="407"/>
      <c r="E22" s="407"/>
      <c r="F22" s="408"/>
      <c r="G22" s="408"/>
      <c r="H22" s="408"/>
    </row>
    <row r="23" spans="1:8" ht="30" customHeight="1">
      <c r="A23" s="409" t="s">
        <v>31</v>
      </c>
      <c r="B23" s="410" t="s">
        <v>10</v>
      </c>
      <c r="C23" s="409"/>
      <c r="D23" s="411"/>
      <c r="E23" s="411"/>
      <c r="F23" s="412"/>
      <c r="G23" s="412"/>
      <c r="H23" s="412"/>
    </row>
    <row r="24" spans="1:8" ht="30" customHeight="1">
      <c r="A24" s="409" t="s">
        <v>32</v>
      </c>
      <c r="B24" s="410" t="s">
        <v>10</v>
      </c>
      <c r="C24" s="409"/>
      <c r="D24" s="411"/>
      <c r="E24" s="411"/>
      <c r="F24" s="412"/>
      <c r="G24" s="412"/>
      <c r="H24" s="412"/>
    </row>
    <row r="25" spans="1:8" ht="30" customHeight="1">
      <c r="A25" s="409" t="s">
        <v>33</v>
      </c>
      <c r="B25" s="410" t="s">
        <v>10</v>
      </c>
      <c r="C25" s="409"/>
      <c r="D25" s="411"/>
      <c r="E25" s="411"/>
      <c r="F25" s="412"/>
      <c r="G25" s="412"/>
      <c r="H25" s="412"/>
    </row>
    <row r="26" spans="1:8" ht="30" customHeight="1">
      <c r="A26" s="409" t="s">
        <v>34</v>
      </c>
      <c r="B26" s="410" t="s">
        <v>10</v>
      </c>
      <c r="C26" s="409"/>
      <c r="D26" s="411"/>
      <c r="E26" s="411"/>
      <c r="F26" s="412"/>
      <c r="G26" s="412"/>
      <c r="H26" s="412"/>
    </row>
    <row r="27" spans="1:8" ht="30" customHeight="1">
      <c r="A27" s="409" t="s">
        <v>35</v>
      </c>
      <c r="B27" s="410" t="s">
        <v>10</v>
      </c>
      <c r="C27" s="409"/>
      <c r="D27" s="411"/>
      <c r="E27" s="411"/>
      <c r="F27" s="412"/>
      <c r="G27" s="412"/>
      <c r="H27" s="412"/>
    </row>
    <row r="28" spans="1:8" ht="30" customHeight="1">
      <c r="A28" s="409" t="s">
        <v>36</v>
      </c>
      <c r="B28" s="410"/>
      <c r="C28" s="409"/>
      <c r="D28" s="411"/>
      <c r="E28" s="411"/>
      <c r="F28" s="412"/>
      <c r="G28" s="412"/>
      <c r="H28" s="412"/>
    </row>
    <row r="29" spans="1:8" ht="30" customHeight="1">
      <c r="A29" s="409" t="s">
        <v>37</v>
      </c>
      <c r="B29" s="410" t="s">
        <v>10</v>
      </c>
      <c r="C29" s="409"/>
      <c r="D29" s="411"/>
      <c r="E29" s="411"/>
      <c r="F29" s="412"/>
      <c r="G29" s="412"/>
      <c r="H29" s="412"/>
    </row>
    <row r="30" spans="1:8" ht="30" customHeight="1">
      <c r="A30" s="409" t="s">
        <v>38</v>
      </c>
      <c r="B30" s="410" t="s">
        <v>10</v>
      </c>
      <c r="C30" s="409"/>
      <c r="D30" s="411"/>
      <c r="E30" s="411"/>
      <c r="F30" s="412"/>
      <c r="G30" s="412"/>
      <c r="H30" s="412"/>
    </row>
    <row r="31" spans="1:8" ht="30" customHeight="1">
      <c r="A31" s="409" t="s">
        <v>39</v>
      </c>
      <c r="B31" s="410" t="s">
        <v>10</v>
      </c>
      <c r="C31" s="409"/>
      <c r="D31" s="411"/>
      <c r="E31" s="411"/>
      <c r="F31" s="412"/>
      <c r="G31" s="412"/>
      <c r="H31" s="412"/>
    </row>
    <row r="32" spans="1:8" ht="30" customHeight="1">
      <c r="A32" s="409" t="s">
        <v>40</v>
      </c>
      <c r="B32" s="410" t="s">
        <v>10</v>
      </c>
      <c r="C32" s="416"/>
      <c r="D32" s="411"/>
      <c r="E32" s="411"/>
      <c r="F32" s="412"/>
      <c r="G32" s="412"/>
      <c r="H32" s="412"/>
    </row>
    <row r="33" spans="1:8" ht="30" customHeight="1">
      <c r="A33" s="409" t="s">
        <v>41</v>
      </c>
      <c r="B33" s="410" t="s">
        <v>15</v>
      </c>
      <c r="C33" s="416" t="s">
        <v>27</v>
      </c>
      <c r="D33" s="411"/>
      <c r="E33" s="411"/>
      <c r="F33" s="412"/>
      <c r="G33" s="412"/>
      <c r="H33" s="412"/>
    </row>
    <row r="34" spans="1:8" ht="30" customHeight="1">
      <c r="A34" s="409" t="s">
        <v>42</v>
      </c>
      <c r="B34" s="410"/>
      <c r="C34" s="416"/>
      <c r="D34" s="411"/>
      <c r="E34" s="411"/>
      <c r="F34" s="412"/>
      <c r="G34" s="412"/>
      <c r="H34" s="412"/>
    </row>
    <row r="35" spans="1:8" ht="30" customHeight="1">
      <c r="A35" s="405" t="s">
        <v>43</v>
      </c>
      <c r="B35" s="406"/>
      <c r="C35" s="405"/>
      <c r="D35" s="407"/>
      <c r="E35" s="407"/>
      <c r="F35" s="421"/>
      <c r="G35" s="412"/>
      <c r="H35" s="412"/>
    </row>
    <row r="36" spans="1:8" ht="30" customHeight="1">
      <c r="A36" s="409" t="s">
        <v>44</v>
      </c>
      <c r="B36" s="410" t="s">
        <v>10</v>
      </c>
      <c r="C36" s="409"/>
      <c r="D36" s="411"/>
      <c r="E36" s="411"/>
      <c r="F36" s="412"/>
      <c r="G36" s="412"/>
      <c r="H36" s="412"/>
    </row>
    <row r="37" spans="1:8" ht="30" customHeight="1">
      <c r="A37" s="409" t="s">
        <v>45</v>
      </c>
      <c r="B37" s="410" t="s">
        <v>10</v>
      </c>
      <c r="C37" s="409"/>
      <c r="D37" s="411"/>
      <c r="E37" s="411"/>
      <c r="F37" s="412"/>
      <c r="G37" s="412"/>
      <c r="H37" s="412"/>
    </row>
    <row r="38" spans="1:8" ht="30" customHeight="1">
      <c r="A38" s="409" t="s">
        <v>46</v>
      </c>
      <c r="B38" s="410"/>
      <c r="C38" s="409"/>
      <c r="D38" s="411"/>
      <c r="E38" s="411"/>
      <c r="F38" s="412"/>
      <c r="G38" s="412"/>
      <c r="H38" s="412"/>
    </row>
    <row r="39" spans="1:8" ht="30" customHeight="1">
      <c r="A39" s="409" t="s">
        <v>47</v>
      </c>
      <c r="B39" s="410" t="s">
        <v>10</v>
      </c>
      <c r="C39" s="409"/>
      <c r="D39" s="411"/>
      <c r="E39" s="411"/>
      <c r="F39" s="412"/>
      <c r="G39" s="412"/>
      <c r="H39" s="412"/>
    </row>
    <row r="40" spans="1:8" ht="30" customHeight="1">
      <c r="A40" s="409" t="s">
        <v>48</v>
      </c>
      <c r="B40" s="410" t="s">
        <v>10</v>
      </c>
      <c r="C40" s="409"/>
      <c r="D40" s="411"/>
      <c r="E40" s="411"/>
      <c r="F40" s="412"/>
      <c r="G40" s="412"/>
      <c r="H40" s="412"/>
    </row>
    <row r="41" spans="1:8" ht="30" customHeight="1">
      <c r="A41" s="409" t="s">
        <v>49</v>
      </c>
      <c r="B41" s="410" t="s">
        <v>15</v>
      </c>
      <c r="C41" s="416" t="s">
        <v>50</v>
      </c>
      <c r="D41" s="411"/>
      <c r="E41" s="411"/>
      <c r="F41" s="412"/>
      <c r="G41" s="412"/>
      <c r="H41" s="412"/>
    </row>
    <row r="42" spans="1:8" ht="30" customHeight="1">
      <c r="A42" s="409" t="s">
        <v>51</v>
      </c>
      <c r="B42" s="410" t="s">
        <v>10</v>
      </c>
      <c r="C42" s="409"/>
      <c r="D42" s="411"/>
      <c r="E42" s="411"/>
      <c r="F42" s="412"/>
      <c r="G42" s="412"/>
      <c r="H42" s="412"/>
    </row>
    <row r="43" spans="1:8" ht="30" customHeight="1">
      <c r="A43" s="409" t="s">
        <v>52</v>
      </c>
      <c r="B43" s="410"/>
      <c r="C43" s="409"/>
      <c r="D43" s="411"/>
      <c r="E43" s="411"/>
      <c r="F43" s="412"/>
      <c r="G43" s="412"/>
      <c r="H43" s="412"/>
    </row>
    <row r="44" spans="1:8" ht="30" customHeight="1">
      <c r="A44" s="405" t="s">
        <v>53</v>
      </c>
      <c r="B44" s="406"/>
      <c r="C44" s="405"/>
      <c r="D44" s="407"/>
      <c r="E44" s="407"/>
      <c r="F44" s="421"/>
      <c r="G44" s="412"/>
      <c r="H44" s="412"/>
    </row>
    <row r="45" spans="1:8" ht="30" customHeight="1">
      <c r="A45" s="409" t="s">
        <v>54</v>
      </c>
      <c r="B45" s="410" t="s">
        <v>10</v>
      </c>
      <c r="C45" s="405"/>
      <c r="D45" s="407"/>
      <c r="E45" s="407"/>
      <c r="F45" s="408"/>
      <c r="G45" s="412"/>
      <c r="H45" s="412"/>
    </row>
    <row r="46" spans="1:8" ht="30" customHeight="1">
      <c r="A46" s="409" t="s">
        <v>55</v>
      </c>
      <c r="B46" s="410" t="s">
        <v>10</v>
      </c>
      <c r="C46" s="405"/>
      <c r="D46" s="407"/>
      <c r="E46" s="407"/>
      <c r="F46" s="408"/>
      <c r="G46" s="412"/>
      <c r="H46" s="412"/>
    </row>
    <row r="47" spans="1:8" ht="30" customHeight="1">
      <c r="A47" s="409" t="s">
        <v>56</v>
      </c>
      <c r="B47" s="410"/>
      <c r="C47" s="405"/>
      <c r="D47" s="407"/>
      <c r="E47" s="407"/>
      <c r="F47" s="408"/>
      <c r="G47" s="412"/>
      <c r="H47" s="412"/>
    </row>
    <row r="48" spans="1:8" ht="30" customHeight="1">
      <c r="A48" s="409" t="s">
        <v>57</v>
      </c>
      <c r="B48" s="410" t="s">
        <v>10</v>
      </c>
      <c r="C48" s="405"/>
      <c r="D48" s="407"/>
      <c r="E48" s="407"/>
      <c r="F48" s="408"/>
      <c r="G48" s="412"/>
      <c r="H48" s="412"/>
    </row>
    <row r="49" spans="1:8" ht="30" customHeight="1">
      <c r="A49" s="409" t="s">
        <v>58</v>
      </c>
      <c r="B49" s="410" t="s">
        <v>10</v>
      </c>
      <c r="C49" s="405"/>
      <c r="D49" s="407"/>
      <c r="E49" s="407"/>
      <c r="F49" s="408"/>
      <c r="G49" s="412"/>
      <c r="H49" s="412"/>
    </row>
    <row r="50" spans="1:8" ht="30" customHeight="1">
      <c r="A50" s="409" t="s">
        <v>59</v>
      </c>
      <c r="B50" s="410" t="s">
        <v>10</v>
      </c>
      <c r="C50" s="422"/>
      <c r="D50" s="423"/>
      <c r="E50" s="423"/>
      <c r="F50" s="408"/>
      <c r="G50" s="412"/>
      <c r="H50" s="412"/>
    </row>
    <row r="51" spans="1:8" ht="30" customHeight="1">
      <c r="A51" s="413" t="s">
        <v>60</v>
      </c>
      <c r="B51" s="424"/>
      <c r="C51" s="422"/>
      <c r="D51" s="423"/>
      <c r="E51" s="423"/>
      <c r="F51" s="408"/>
      <c r="G51" s="412"/>
      <c r="H51" s="412"/>
    </row>
  </sheetData>
  <sheetProtection/>
  <printOptions/>
  <pageMargins left="0.19652777777777777" right="0.07847222222222222" top="0.2361111111111111" bottom="0.2361111111111111" header="0.11805555555555555" footer="0.03888888888888889"/>
  <pageSetup firstPageNumber="23" useFirstPageNumber="1" fitToHeight="1" fitToWidth="1" horizontalDpi="600" verticalDpi="600" orientation="portrait" paperSize="9" scale="50"/>
  <headerFooter scaleWithDoc="0" alignWithMargins="0">
    <oddFooter>&amp;C&amp;"宋体"&amp;12 &amp;P</oddFooter>
  </headerFooter>
</worksheet>
</file>

<file path=xl/worksheets/sheet30.xml><?xml version="1.0" encoding="utf-8"?>
<worksheet xmlns="http://schemas.openxmlformats.org/spreadsheetml/2006/main" xmlns:r="http://schemas.openxmlformats.org/officeDocument/2006/relationships">
  <sheetPr>
    <tabColor rgb="FFFF0000"/>
  </sheetPr>
  <dimension ref="A1:B10"/>
  <sheetViews>
    <sheetView zoomScaleSheetLayoutView="100" workbookViewId="0" topLeftCell="A1">
      <selection activeCell="B9" sqref="B9"/>
    </sheetView>
  </sheetViews>
  <sheetFormatPr defaultColWidth="9.00390625" defaultRowHeight="14.25"/>
  <cols>
    <col min="1" max="1" width="44.75390625" style="70" customWidth="1"/>
    <col min="2" max="2" width="24.125" style="70" customWidth="1"/>
    <col min="3" max="254" width="9.00390625" style="70" customWidth="1"/>
  </cols>
  <sheetData>
    <row r="1" spans="1:2" s="70" customFormat="1" ht="40.5" customHeight="1">
      <c r="A1" s="71" t="s">
        <v>890</v>
      </c>
      <c r="B1" s="71"/>
    </row>
    <row r="2" spans="1:2" s="70" customFormat="1" ht="32.25" customHeight="1">
      <c r="A2" s="72" t="s">
        <v>891</v>
      </c>
      <c r="B2" s="73"/>
    </row>
    <row r="3" spans="1:2" s="70" customFormat="1" ht="28.5" customHeight="1">
      <c r="A3" s="74" t="s">
        <v>195</v>
      </c>
      <c r="B3" s="75" t="s">
        <v>196</v>
      </c>
    </row>
    <row r="4" spans="1:2" s="70" customFormat="1" ht="17.25" customHeight="1">
      <c r="A4" s="76"/>
      <c r="B4" s="77"/>
    </row>
    <row r="5" spans="1:2" s="61" customFormat="1" ht="30.75" customHeight="1">
      <c r="A5" s="78" t="s">
        <v>868</v>
      </c>
      <c r="B5" s="79">
        <v>2365</v>
      </c>
    </row>
    <row r="6" spans="1:2" s="61" customFormat="1" ht="30.75" customHeight="1">
      <c r="A6" s="78" t="s">
        <v>892</v>
      </c>
      <c r="B6" s="80"/>
    </row>
    <row r="7" spans="1:2" s="61" customFormat="1" ht="30.75" customHeight="1">
      <c r="A7" s="81"/>
      <c r="B7" s="80"/>
    </row>
    <row r="8" spans="1:2" s="61" customFormat="1" ht="30.75" customHeight="1">
      <c r="A8" s="82"/>
      <c r="B8" s="80"/>
    </row>
    <row r="9" spans="1:2" s="61" customFormat="1" ht="30.75" customHeight="1">
      <c r="A9" s="78"/>
      <c r="B9" s="80"/>
    </row>
    <row r="10" spans="1:2" ht="30.75" customHeight="1">
      <c r="A10" s="83"/>
      <c r="B10" s="84"/>
    </row>
  </sheetData>
  <sheetProtection/>
  <mergeCells count="3">
    <mergeCell ref="A1:B1"/>
    <mergeCell ref="A3:A4"/>
    <mergeCell ref="B3:B4"/>
  </mergeCells>
  <printOptions/>
  <pageMargins left="0.75" right="0.75" top="1" bottom="1" header="0.51" footer="0.51"/>
  <pageSetup orientation="portrait" paperSize="9"/>
</worksheet>
</file>

<file path=xl/worksheets/sheet31.xml><?xml version="1.0" encoding="utf-8"?>
<worksheet xmlns="http://schemas.openxmlformats.org/spreadsheetml/2006/main" xmlns:r="http://schemas.openxmlformats.org/officeDocument/2006/relationships">
  <sheetPr>
    <tabColor rgb="FFFF0000"/>
  </sheetPr>
  <dimension ref="A1:G14"/>
  <sheetViews>
    <sheetView zoomScaleSheetLayoutView="100" workbookViewId="0" topLeftCell="A1">
      <selection activeCell="M10" sqref="M10"/>
    </sheetView>
  </sheetViews>
  <sheetFormatPr defaultColWidth="9.00390625" defaultRowHeight="14.25"/>
  <cols>
    <col min="1" max="2" width="37.875" style="0" customWidth="1"/>
  </cols>
  <sheetData>
    <row r="1" spans="1:7" ht="47.25" customHeight="1">
      <c r="A1" s="62" t="s">
        <v>893</v>
      </c>
      <c r="B1" s="62"/>
      <c r="C1" s="63"/>
      <c r="D1" s="63"/>
      <c r="E1" s="63"/>
      <c r="F1" s="63"/>
      <c r="G1" s="63"/>
    </row>
    <row r="2" spans="1:2" ht="32.25" customHeight="1">
      <c r="A2" s="64" t="s">
        <v>894</v>
      </c>
      <c r="B2" s="65" t="s">
        <v>177</v>
      </c>
    </row>
    <row r="3" spans="1:2" s="61" customFormat="1" ht="43.5" customHeight="1">
      <c r="A3" s="66" t="s">
        <v>178</v>
      </c>
      <c r="B3" s="66" t="s">
        <v>172</v>
      </c>
    </row>
    <row r="4" spans="1:2" s="61" customFormat="1" ht="43.5" customHeight="1">
      <c r="A4" s="67" t="s">
        <v>181</v>
      </c>
      <c r="B4" s="67"/>
    </row>
    <row r="5" spans="1:2" s="61" customFormat="1" ht="43.5" customHeight="1">
      <c r="A5" s="67" t="s">
        <v>182</v>
      </c>
      <c r="B5" s="68"/>
    </row>
    <row r="6" spans="1:2" s="61" customFormat="1" ht="43.5" customHeight="1">
      <c r="A6" s="69" t="s">
        <v>183</v>
      </c>
      <c r="B6" s="68"/>
    </row>
    <row r="7" spans="1:2" s="61" customFormat="1" ht="43.5" customHeight="1">
      <c r="A7" s="69" t="s">
        <v>184</v>
      </c>
      <c r="B7" s="68"/>
    </row>
    <row r="8" spans="1:2" s="61" customFormat="1" ht="43.5" customHeight="1">
      <c r="A8" s="69" t="s">
        <v>185</v>
      </c>
      <c r="B8" s="68"/>
    </row>
    <row r="9" spans="1:2" s="61" customFormat="1" ht="43.5" customHeight="1">
      <c r="A9" s="69" t="s">
        <v>186</v>
      </c>
      <c r="B9" s="68"/>
    </row>
    <row r="10" spans="1:2" s="61" customFormat="1" ht="43.5" customHeight="1">
      <c r="A10" s="69" t="s">
        <v>187</v>
      </c>
      <c r="B10" s="68"/>
    </row>
    <row r="11" spans="1:2" s="61" customFormat="1" ht="43.5" customHeight="1">
      <c r="A11" s="69" t="s">
        <v>188</v>
      </c>
      <c r="B11" s="68"/>
    </row>
    <row r="12" spans="1:2" s="61" customFormat="1" ht="43.5" customHeight="1">
      <c r="A12" s="69" t="s">
        <v>189</v>
      </c>
      <c r="B12" s="68"/>
    </row>
    <row r="13" spans="1:2" s="61" customFormat="1" ht="43.5" customHeight="1">
      <c r="A13" s="69" t="s">
        <v>190</v>
      </c>
      <c r="B13" s="68"/>
    </row>
    <row r="14" spans="1:2" s="61" customFormat="1" ht="43.5" customHeight="1">
      <c r="A14" s="69" t="s">
        <v>191</v>
      </c>
      <c r="B14" s="68"/>
    </row>
  </sheetData>
  <sheetProtection/>
  <mergeCells count="1">
    <mergeCell ref="A1:B1"/>
  </mergeCells>
  <printOptions/>
  <pageMargins left="0.75" right="0.75" top="1" bottom="1" header="0.51" footer="0.51"/>
  <pageSetup orientation="portrait" paperSize="9"/>
</worksheet>
</file>

<file path=xl/worksheets/sheet32.xml><?xml version="1.0" encoding="utf-8"?>
<worksheet xmlns="http://schemas.openxmlformats.org/spreadsheetml/2006/main" xmlns:r="http://schemas.openxmlformats.org/officeDocument/2006/relationships">
  <dimension ref="A1:P34"/>
  <sheetViews>
    <sheetView zoomScaleSheetLayoutView="100" workbookViewId="0" topLeftCell="A1">
      <selection activeCell="A1" sqref="A1:P34"/>
    </sheetView>
  </sheetViews>
  <sheetFormatPr defaultColWidth="9.00390625" defaultRowHeight="14.25"/>
  <sheetData>
    <row r="1" spans="1:16" ht="14.25">
      <c r="A1" s="1" t="s">
        <v>895</v>
      </c>
      <c r="B1" s="1"/>
      <c r="C1" s="1"/>
      <c r="D1" s="1"/>
      <c r="E1" s="1"/>
      <c r="F1" s="1"/>
      <c r="G1" s="1"/>
      <c r="H1" s="1"/>
      <c r="I1" s="1"/>
      <c r="J1" s="1"/>
      <c r="K1" s="1"/>
      <c r="L1" s="1"/>
      <c r="M1" s="1"/>
      <c r="N1" s="1"/>
      <c r="O1" s="1"/>
      <c r="P1" s="1"/>
    </row>
    <row r="2" spans="1:16" ht="14.25">
      <c r="A2" s="1"/>
      <c r="B2" s="1"/>
      <c r="C2" s="1"/>
      <c r="D2" s="1"/>
      <c r="E2" s="1"/>
      <c r="F2" s="1"/>
      <c r="G2" s="1"/>
      <c r="H2" s="1"/>
      <c r="I2" s="1"/>
      <c r="J2" s="1"/>
      <c r="K2" s="1"/>
      <c r="L2" s="1"/>
      <c r="M2" s="1"/>
      <c r="N2" s="1"/>
      <c r="O2" s="1"/>
      <c r="P2" s="1"/>
    </row>
    <row r="3" spans="1:16" ht="14.25">
      <c r="A3" s="1"/>
      <c r="B3" s="1"/>
      <c r="C3" s="1"/>
      <c r="D3" s="1"/>
      <c r="E3" s="1"/>
      <c r="F3" s="1"/>
      <c r="G3" s="1"/>
      <c r="H3" s="1"/>
      <c r="I3" s="1"/>
      <c r="J3" s="1"/>
      <c r="K3" s="1"/>
      <c r="L3" s="1"/>
      <c r="M3" s="1"/>
      <c r="N3" s="1"/>
      <c r="O3" s="1"/>
      <c r="P3" s="1"/>
    </row>
    <row r="4" spans="1:16" ht="14.25">
      <c r="A4" s="1"/>
      <c r="B4" s="1"/>
      <c r="C4" s="1"/>
      <c r="D4" s="1"/>
      <c r="E4" s="1"/>
      <c r="F4" s="1"/>
      <c r="G4" s="1"/>
      <c r="H4" s="1"/>
      <c r="I4" s="1"/>
      <c r="J4" s="1"/>
      <c r="K4" s="1"/>
      <c r="L4" s="1"/>
      <c r="M4" s="1"/>
      <c r="N4" s="1"/>
      <c r="O4" s="1"/>
      <c r="P4" s="1"/>
    </row>
    <row r="5" spans="1:16" ht="14.25">
      <c r="A5" s="1"/>
      <c r="B5" s="1"/>
      <c r="C5" s="1"/>
      <c r="D5" s="1"/>
      <c r="E5" s="1"/>
      <c r="F5" s="1"/>
      <c r="G5" s="1"/>
      <c r="H5" s="1"/>
      <c r="I5" s="1"/>
      <c r="J5" s="1"/>
      <c r="K5" s="1"/>
      <c r="L5" s="1"/>
      <c r="M5" s="1"/>
      <c r="N5" s="1"/>
      <c r="O5" s="1"/>
      <c r="P5" s="1"/>
    </row>
    <row r="6" spans="1:16" ht="14.25">
      <c r="A6" s="1"/>
      <c r="B6" s="1"/>
      <c r="C6" s="1"/>
      <c r="D6" s="1"/>
      <c r="E6" s="1"/>
      <c r="F6" s="1"/>
      <c r="G6" s="1"/>
      <c r="H6" s="1"/>
      <c r="I6" s="1"/>
      <c r="J6" s="1"/>
      <c r="K6" s="1"/>
      <c r="L6" s="1"/>
      <c r="M6" s="1"/>
      <c r="N6" s="1"/>
      <c r="O6" s="1"/>
      <c r="P6" s="1"/>
    </row>
    <row r="7" spans="1:16" ht="14.25">
      <c r="A7" s="1"/>
      <c r="B7" s="1"/>
      <c r="C7" s="1"/>
      <c r="D7" s="1"/>
      <c r="E7" s="1"/>
      <c r="F7" s="1"/>
      <c r="G7" s="1"/>
      <c r="H7" s="1"/>
      <c r="I7" s="1"/>
      <c r="J7" s="1"/>
      <c r="K7" s="1"/>
      <c r="L7" s="1"/>
      <c r="M7" s="1"/>
      <c r="N7" s="1"/>
      <c r="O7" s="1"/>
      <c r="P7" s="1"/>
    </row>
    <row r="8" spans="1:16" ht="14.25">
      <c r="A8" s="1"/>
      <c r="B8" s="1"/>
      <c r="C8" s="1"/>
      <c r="D8" s="1"/>
      <c r="E8" s="1"/>
      <c r="F8" s="1"/>
      <c r="G8" s="1"/>
      <c r="H8" s="1"/>
      <c r="I8" s="1"/>
      <c r="J8" s="1"/>
      <c r="K8" s="1"/>
      <c r="L8" s="1"/>
      <c r="M8" s="1"/>
      <c r="N8" s="1"/>
      <c r="O8" s="1"/>
      <c r="P8" s="1"/>
    </row>
    <row r="9" spans="1:16" ht="14.25">
      <c r="A9" s="1"/>
      <c r="B9" s="1"/>
      <c r="C9" s="1"/>
      <c r="D9" s="1"/>
      <c r="E9" s="1"/>
      <c r="F9" s="1"/>
      <c r="G9" s="1"/>
      <c r="H9" s="1"/>
      <c r="I9" s="1"/>
      <c r="J9" s="1"/>
      <c r="K9" s="1"/>
      <c r="L9" s="1"/>
      <c r="M9" s="1"/>
      <c r="N9" s="1"/>
      <c r="O9" s="1"/>
      <c r="P9" s="1"/>
    </row>
    <row r="10" spans="1:16" ht="14.25">
      <c r="A10" s="1"/>
      <c r="B10" s="1"/>
      <c r="C10" s="1"/>
      <c r="D10" s="1"/>
      <c r="E10" s="1"/>
      <c r="F10" s="1"/>
      <c r="G10" s="1"/>
      <c r="H10" s="1"/>
      <c r="I10" s="1"/>
      <c r="J10" s="1"/>
      <c r="K10" s="1"/>
      <c r="L10" s="1"/>
      <c r="M10" s="1"/>
      <c r="N10" s="1"/>
      <c r="O10" s="1"/>
      <c r="P10" s="1"/>
    </row>
    <row r="11" spans="1:16" ht="14.25">
      <c r="A11" s="1"/>
      <c r="B11" s="1"/>
      <c r="C11" s="1"/>
      <c r="D11" s="1"/>
      <c r="E11" s="1"/>
      <c r="F11" s="1"/>
      <c r="G11" s="1"/>
      <c r="H11" s="1"/>
      <c r="I11" s="1"/>
      <c r="J11" s="1"/>
      <c r="K11" s="1"/>
      <c r="L11" s="1"/>
      <c r="M11" s="1"/>
      <c r="N11" s="1"/>
      <c r="O11" s="1"/>
      <c r="P11" s="1"/>
    </row>
    <row r="12" spans="1:16" ht="14.25">
      <c r="A12" s="1"/>
      <c r="B12" s="1"/>
      <c r="C12" s="1"/>
      <c r="D12" s="1"/>
      <c r="E12" s="1"/>
      <c r="F12" s="1"/>
      <c r="G12" s="1"/>
      <c r="H12" s="1"/>
      <c r="I12" s="1"/>
      <c r="J12" s="1"/>
      <c r="K12" s="1"/>
      <c r="L12" s="1"/>
      <c r="M12" s="1"/>
      <c r="N12" s="1"/>
      <c r="O12" s="1"/>
      <c r="P12" s="1"/>
    </row>
    <row r="13" spans="1:16" ht="14.25">
      <c r="A13" s="1"/>
      <c r="B13" s="1"/>
      <c r="C13" s="1"/>
      <c r="D13" s="1"/>
      <c r="E13" s="1"/>
      <c r="F13" s="1"/>
      <c r="G13" s="1"/>
      <c r="H13" s="1"/>
      <c r="I13" s="1"/>
      <c r="J13" s="1"/>
      <c r="K13" s="1"/>
      <c r="L13" s="1"/>
      <c r="M13" s="1"/>
      <c r="N13" s="1"/>
      <c r="O13" s="1"/>
      <c r="P13" s="1"/>
    </row>
    <row r="14" spans="1:16" ht="14.25">
      <c r="A14" s="1"/>
      <c r="B14" s="1"/>
      <c r="C14" s="1"/>
      <c r="D14" s="1"/>
      <c r="E14" s="1"/>
      <c r="F14" s="1"/>
      <c r="G14" s="1"/>
      <c r="H14" s="1"/>
      <c r="I14" s="1"/>
      <c r="J14" s="1"/>
      <c r="K14" s="1"/>
      <c r="L14" s="1"/>
      <c r="M14" s="1"/>
      <c r="N14" s="1"/>
      <c r="O14" s="1"/>
      <c r="P14" s="1"/>
    </row>
    <row r="15" spans="1:16" ht="14.25">
      <c r="A15" s="1"/>
      <c r="B15" s="1"/>
      <c r="C15" s="1"/>
      <c r="D15" s="1"/>
      <c r="E15" s="1"/>
      <c r="F15" s="1"/>
      <c r="G15" s="1"/>
      <c r="H15" s="1"/>
      <c r="I15" s="1"/>
      <c r="J15" s="1"/>
      <c r="K15" s="1"/>
      <c r="L15" s="1"/>
      <c r="M15" s="1"/>
      <c r="N15" s="1"/>
      <c r="O15" s="1"/>
      <c r="P15" s="1"/>
    </row>
    <row r="16" spans="1:16" ht="14.25">
      <c r="A16" s="1"/>
      <c r="B16" s="1"/>
      <c r="C16" s="1"/>
      <c r="D16" s="1"/>
      <c r="E16" s="1"/>
      <c r="F16" s="1"/>
      <c r="G16" s="1"/>
      <c r="H16" s="1"/>
      <c r="I16" s="1"/>
      <c r="J16" s="1"/>
      <c r="K16" s="1"/>
      <c r="L16" s="1"/>
      <c r="M16" s="1"/>
      <c r="N16" s="1"/>
      <c r="O16" s="1"/>
      <c r="P16" s="1"/>
    </row>
    <row r="17" spans="1:16" ht="14.25">
      <c r="A17" s="1"/>
      <c r="B17" s="1"/>
      <c r="C17" s="1"/>
      <c r="D17" s="1"/>
      <c r="E17" s="1"/>
      <c r="F17" s="1"/>
      <c r="G17" s="1"/>
      <c r="H17" s="1"/>
      <c r="I17" s="1"/>
      <c r="J17" s="1"/>
      <c r="K17" s="1"/>
      <c r="L17" s="1"/>
      <c r="M17" s="1"/>
      <c r="N17" s="1"/>
      <c r="O17" s="1"/>
      <c r="P17" s="1"/>
    </row>
    <row r="18" spans="1:16" ht="14.25">
      <c r="A18" s="1"/>
      <c r="B18" s="1"/>
      <c r="C18" s="1"/>
      <c r="D18" s="1"/>
      <c r="E18" s="1"/>
      <c r="F18" s="1"/>
      <c r="G18" s="1"/>
      <c r="H18" s="1"/>
      <c r="I18" s="1"/>
      <c r="J18" s="1"/>
      <c r="K18" s="1"/>
      <c r="L18" s="1"/>
      <c r="M18" s="1"/>
      <c r="N18" s="1"/>
      <c r="O18" s="1"/>
      <c r="P18" s="1"/>
    </row>
    <row r="19" spans="1:16" ht="14.25">
      <c r="A19" s="1"/>
      <c r="B19" s="1"/>
      <c r="C19" s="1"/>
      <c r="D19" s="1"/>
      <c r="E19" s="1"/>
      <c r="F19" s="1"/>
      <c r="G19" s="1"/>
      <c r="H19" s="1"/>
      <c r="I19" s="1"/>
      <c r="J19" s="1"/>
      <c r="K19" s="1"/>
      <c r="L19" s="1"/>
      <c r="M19" s="1"/>
      <c r="N19" s="1"/>
      <c r="O19" s="1"/>
      <c r="P19" s="1"/>
    </row>
    <row r="20" spans="1:16" ht="14.25">
      <c r="A20" s="1"/>
      <c r="B20" s="1"/>
      <c r="C20" s="1"/>
      <c r="D20" s="1"/>
      <c r="E20" s="1"/>
      <c r="F20" s="1"/>
      <c r="G20" s="1"/>
      <c r="H20" s="1"/>
      <c r="I20" s="1"/>
      <c r="J20" s="1"/>
      <c r="K20" s="1"/>
      <c r="L20" s="1"/>
      <c r="M20" s="1"/>
      <c r="N20" s="1"/>
      <c r="O20" s="1"/>
      <c r="P20" s="1"/>
    </row>
    <row r="21" spans="1:16" ht="14.25">
      <c r="A21" s="1"/>
      <c r="B21" s="1"/>
      <c r="C21" s="1"/>
      <c r="D21" s="1"/>
      <c r="E21" s="1"/>
      <c r="F21" s="1"/>
      <c r="G21" s="1"/>
      <c r="H21" s="1"/>
      <c r="I21" s="1"/>
      <c r="J21" s="1"/>
      <c r="K21" s="1"/>
      <c r="L21" s="1"/>
      <c r="M21" s="1"/>
      <c r="N21" s="1"/>
      <c r="O21" s="1"/>
      <c r="P21" s="1"/>
    </row>
    <row r="22" spans="1:16" ht="14.25">
      <c r="A22" s="1"/>
      <c r="B22" s="1"/>
      <c r="C22" s="1"/>
      <c r="D22" s="1"/>
      <c r="E22" s="1"/>
      <c r="F22" s="1"/>
      <c r="G22" s="1"/>
      <c r="H22" s="1"/>
      <c r="I22" s="1"/>
      <c r="J22" s="1"/>
      <c r="K22" s="1"/>
      <c r="L22" s="1"/>
      <c r="M22" s="1"/>
      <c r="N22" s="1"/>
      <c r="O22" s="1"/>
      <c r="P22" s="1"/>
    </row>
    <row r="23" spans="1:16" ht="14.25">
      <c r="A23" s="1"/>
      <c r="B23" s="1"/>
      <c r="C23" s="1"/>
      <c r="D23" s="1"/>
      <c r="E23" s="1"/>
      <c r="F23" s="1"/>
      <c r="G23" s="1"/>
      <c r="H23" s="1"/>
      <c r="I23" s="1"/>
      <c r="J23" s="1"/>
      <c r="K23" s="1"/>
      <c r="L23" s="1"/>
      <c r="M23" s="1"/>
      <c r="N23" s="1"/>
      <c r="O23" s="1"/>
      <c r="P23" s="1"/>
    </row>
    <row r="24" spans="1:16" ht="14.25">
      <c r="A24" s="1"/>
      <c r="B24" s="1"/>
      <c r="C24" s="1"/>
      <c r="D24" s="1"/>
      <c r="E24" s="1"/>
      <c r="F24" s="1"/>
      <c r="G24" s="1"/>
      <c r="H24" s="1"/>
      <c r="I24" s="1"/>
      <c r="J24" s="1"/>
      <c r="K24" s="1"/>
      <c r="L24" s="1"/>
      <c r="M24" s="1"/>
      <c r="N24" s="1"/>
      <c r="O24" s="1"/>
      <c r="P24" s="1"/>
    </row>
    <row r="25" spans="1:16" ht="14.25">
      <c r="A25" s="1"/>
      <c r="B25" s="1"/>
      <c r="C25" s="1"/>
      <c r="D25" s="1"/>
      <c r="E25" s="1"/>
      <c r="F25" s="1"/>
      <c r="G25" s="1"/>
      <c r="H25" s="1"/>
      <c r="I25" s="1"/>
      <c r="J25" s="1"/>
      <c r="K25" s="1"/>
      <c r="L25" s="1"/>
      <c r="M25" s="1"/>
      <c r="N25" s="1"/>
      <c r="O25" s="1"/>
      <c r="P25" s="1"/>
    </row>
    <row r="26" spans="1:16" ht="14.25">
      <c r="A26" s="1"/>
      <c r="B26" s="1"/>
      <c r="C26" s="1"/>
      <c r="D26" s="1"/>
      <c r="E26" s="1"/>
      <c r="F26" s="1"/>
      <c r="G26" s="1"/>
      <c r="H26" s="1"/>
      <c r="I26" s="1"/>
      <c r="J26" s="1"/>
      <c r="K26" s="1"/>
      <c r="L26" s="1"/>
      <c r="M26" s="1"/>
      <c r="N26" s="1"/>
      <c r="O26" s="1"/>
      <c r="P26" s="1"/>
    </row>
    <row r="27" spans="1:16" ht="14.25">
      <c r="A27" s="1"/>
      <c r="B27" s="1"/>
      <c r="C27" s="1"/>
      <c r="D27" s="1"/>
      <c r="E27" s="1"/>
      <c r="F27" s="1"/>
      <c r="G27" s="1"/>
      <c r="H27" s="1"/>
      <c r="I27" s="1"/>
      <c r="J27" s="1"/>
      <c r="K27" s="1"/>
      <c r="L27" s="1"/>
      <c r="M27" s="1"/>
      <c r="N27" s="1"/>
      <c r="O27" s="1"/>
      <c r="P27" s="1"/>
    </row>
    <row r="28" spans="1:16" ht="14.25">
      <c r="A28" s="1"/>
      <c r="B28" s="1"/>
      <c r="C28" s="1"/>
      <c r="D28" s="1"/>
      <c r="E28" s="1"/>
      <c r="F28" s="1"/>
      <c r="G28" s="1"/>
      <c r="H28" s="1"/>
      <c r="I28" s="1"/>
      <c r="J28" s="1"/>
      <c r="K28" s="1"/>
      <c r="L28" s="1"/>
      <c r="M28" s="1"/>
      <c r="N28" s="1"/>
      <c r="O28" s="1"/>
      <c r="P28" s="1"/>
    </row>
    <row r="29" spans="1:16" ht="14.25">
      <c r="A29" s="1"/>
      <c r="B29" s="1"/>
      <c r="C29" s="1"/>
      <c r="D29" s="1"/>
      <c r="E29" s="1"/>
      <c r="F29" s="1"/>
      <c r="G29" s="1"/>
      <c r="H29" s="1"/>
      <c r="I29" s="1"/>
      <c r="J29" s="1"/>
      <c r="K29" s="1"/>
      <c r="L29" s="1"/>
      <c r="M29" s="1"/>
      <c r="N29" s="1"/>
      <c r="O29" s="1"/>
      <c r="P29" s="1"/>
    </row>
    <row r="30" spans="1:16" ht="14.25">
      <c r="A30" s="1"/>
      <c r="B30" s="1"/>
      <c r="C30" s="1"/>
      <c r="D30" s="1"/>
      <c r="E30" s="1"/>
      <c r="F30" s="1"/>
      <c r="G30" s="1"/>
      <c r="H30" s="1"/>
      <c r="I30" s="1"/>
      <c r="J30" s="1"/>
      <c r="K30" s="1"/>
      <c r="L30" s="1"/>
      <c r="M30" s="1"/>
      <c r="N30" s="1"/>
      <c r="O30" s="1"/>
      <c r="P30" s="1"/>
    </row>
    <row r="31" spans="1:16" ht="14.25">
      <c r="A31" s="1"/>
      <c r="B31" s="1"/>
      <c r="C31" s="1"/>
      <c r="D31" s="1"/>
      <c r="E31" s="1"/>
      <c r="F31" s="1"/>
      <c r="G31" s="1"/>
      <c r="H31" s="1"/>
      <c r="I31" s="1"/>
      <c r="J31" s="1"/>
      <c r="K31" s="1"/>
      <c r="L31" s="1"/>
      <c r="M31" s="1"/>
      <c r="N31" s="1"/>
      <c r="O31" s="1"/>
      <c r="P31" s="1"/>
    </row>
    <row r="32" spans="1:16" ht="14.25">
      <c r="A32" s="1"/>
      <c r="B32" s="1"/>
      <c r="C32" s="1"/>
      <c r="D32" s="1"/>
      <c r="E32" s="1"/>
      <c r="F32" s="1"/>
      <c r="G32" s="1"/>
      <c r="H32" s="1"/>
      <c r="I32" s="1"/>
      <c r="J32" s="1"/>
      <c r="K32" s="1"/>
      <c r="L32" s="1"/>
      <c r="M32" s="1"/>
      <c r="N32" s="1"/>
      <c r="O32" s="1"/>
      <c r="P32" s="1"/>
    </row>
    <row r="33" spans="1:16" ht="14.25">
      <c r="A33" s="1"/>
      <c r="B33" s="1"/>
      <c r="C33" s="1"/>
      <c r="D33" s="1"/>
      <c r="E33" s="1"/>
      <c r="F33" s="1"/>
      <c r="G33" s="1"/>
      <c r="H33" s="1"/>
      <c r="I33" s="1"/>
      <c r="J33" s="1"/>
      <c r="K33" s="1"/>
      <c r="L33" s="1"/>
      <c r="M33" s="1"/>
      <c r="N33" s="1"/>
      <c r="O33" s="1"/>
      <c r="P33" s="1"/>
    </row>
    <row r="34" spans="1:16" ht="14.25">
      <c r="A34" s="1"/>
      <c r="B34" s="1"/>
      <c r="C34" s="1"/>
      <c r="D34" s="1"/>
      <c r="E34" s="1"/>
      <c r="F34" s="1"/>
      <c r="G34" s="1"/>
      <c r="H34" s="1"/>
      <c r="I34" s="1"/>
      <c r="J34" s="1"/>
      <c r="K34" s="1"/>
      <c r="L34" s="1"/>
      <c r="M34" s="1"/>
      <c r="N34" s="1"/>
      <c r="O34" s="1"/>
      <c r="P34" s="1"/>
    </row>
  </sheetData>
  <sheetProtection/>
  <mergeCells count="1">
    <mergeCell ref="A1:P3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sheetPr>
    <tabColor rgb="FFC00000"/>
  </sheetPr>
  <dimension ref="A1:G15"/>
  <sheetViews>
    <sheetView showZeros="0" zoomScale="85" zoomScaleNormal="85" workbookViewId="0" topLeftCell="A1">
      <selection activeCell="D10" sqref="D10"/>
    </sheetView>
  </sheetViews>
  <sheetFormatPr defaultColWidth="9.125" defaultRowHeight="14.25"/>
  <cols>
    <col min="1" max="2" width="21.75390625" style="2" customWidth="1"/>
    <col min="3" max="3" width="14.50390625" style="2" customWidth="1"/>
    <col min="4" max="4" width="16.50390625" style="29" customWidth="1"/>
    <col min="5" max="5" width="13.25390625" style="29" customWidth="1"/>
    <col min="6" max="6" width="16.50390625" style="29" customWidth="1"/>
    <col min="7" max="7" width="12.375" style="38" customWidth="1"/>
    <col min="8" max="253" width="9.125" style="2" customWidth="1"/>
    <col min="254" max="16384" width="9.125" style="2" customWidth="1"/>
  </cols>
  <sheetData>
    <row r="1" spans="1:7" s="2" customFormat="1" ht="48" customHeight="1">
      <c r="A1" s="3" t="s">
        <v>896</v>
      </c>
      <c r="B1" s="3"/>
      <c r="C1" s="3"/>
      <c r="D1" s="3"/>
      <c r="E1" s="3"/>
      <c r="F1" s="3"/>
      <c r="G1" s="39"/>
    </row>
    <row r="2" spans="1:7" s="2" customFormat="1" ht="36.75" customHeight="1">
      <c r="A2" s="5" t="s">
        <v>897</v>
      </c>
      <c r="B2" s="5"/>
      <c r="C2" s="5"/>
      <c r="D2" s="5"/>
      <c r="E2" s="5"/>
      <c r="F2" s="5"/>
      <c r="G2" s="4"/>
    </row>
    <row r="3" spans="1:7" s="2" customFormat="1" ht="40.5" customHeight="1">
      <c r="A3" s="42" t="s">
        <v>898</v>
      </c>
      <c r="B3" s="42" t="s">
        <v>65</v>
      </c>
      <c r="C3" s="42" t="s">
        <v>66</v>
      </c>
      <c r="D3" s="56" t="s">
        <v>767</v>
      </c>
      <c r="E3" s="42" t="s">
        <v>899</v>
      </c>
      <c r="F3" s="57" t="s">
        <v>900</v>
      </c>
      <c r="G3" s="50" t="s">
        <v>901</v>
      </c>
    </row>
    <row r="4" spans="1:7" s="2" customFormat="1" ht="33" customHeight="1">
      <c r="A4" s="46" t="s">
        <v>902</v>
      </c>
      <c r="B4" s="58">
        <v>4000</v>
      </c>
      <c r="C4" s="59">
        <v>10300</v>
      </c>
      <c r="D4" s="47">
        <v>2800</v>
      </c>
      <c r="E4" s="47">
        <v>3252</v>
      </c>
      <c r="F4" s="47">
        <f>E4/D4*100</f>
        <v>116.14285714285715</v>
      </c>
      <c r="G4" s="52">
        <v>-0.187</v>
      </c>
    </row>
    <row r="5" spans="1:7" s="2" customFormat="1" ht="33" customHeight="1">
      <c r="A5" s="46" t="s">
        <v>903</v>
      </c>
      <c r="B5" s="58">
        <v>2000</v>
      </c>
      <c r="C5" s="59">
        <v>2000</v>
      </c>
      <c r="D5" s="47">
        <v>2500</v>
      </c>
      <c r="E5" s="47">
        <v>2500</v>
      </c>
      <c r="F5" s="47">
        <f>E5/D5*100</f>
        <v>100</v>
      </c>
      <c r="G5" s="60">
        <v>0.25</v>
      </c>
    </row>
    <row r="6" spans="1:7" s="2" customFormat="1" ht="33" customHeight="1">
      <c r="A6" s="46" t="s">
        <v>904</v>
      </c>
      <c r="B6" s="58"/>
      <c r="C6" s="53"/>
      <c r="D6" s="47"/>
      <c r="E6" s="47"/>
      <c r="F6" s="47"/>
      <c r="G6" s="54"/>
    </row>
    <row r="7" spans="1:7" s="2" customFormat="1" ht="33" customHeight="1">
      <c r="A7" s="46" t="s">
        <v>905</v>
      </c>
      <c r="B7" s="58"/>
      <c r="C7" s="55"/>
      <c r="D7" s="47"/>
      <c r="E7" s="47"/>
      <c r="F7" s="47"/>
      <c r="G7" s="54"/>
    </row>
    <row r="8" spans="1:7" s="2" customFormat="1" ht="33" customHeight="1">
      <c r="A8" s="46" t="s">
        <v>906</v>
      </c>
      <c r="B8" s="58"/>
      <c r="C8" s="55"/>
      <c r="D8" s="47"/>
      <c r="E8" s="47"/>
      <c r="F8" s="47"/>
      <c r="G8" s="54"/>
    </row>
    <row r="9" spans="1:7" s="2" customFormat="1" ht="33" customHeight="1">
      <c r="A9" s="46"/>
      <c r="B9" s="58"/>
      <c r="C9" s="46"/>
      <c r="D9" s="47"/>
      <c r="E9" s="47"/>
      <c r="F9" s="47"/>
      <c r="G9" s="54"/>
    </row>
    <row r="10" spans="1:7" s="2" customFormat="1" ht="33" customHeight="1">
      <c r="A10" s="42" t="s">
        <v>907</v>
      </c>
      <c r="B10" s="58">
        <v>6000</v>
      </c>
      <c r="C10" s="47">
        <f>SUM(C4:C9)</f>
        <v>12300</v>
      </c>
      <c r="D10" s="47">
        <f>SUM(D4:D9)</f>
        <v>5300</v>
      </c>
      <c r="E10" s="47">
        <f>SUM(E4:E9)</f>
        <v>5752</v>
      </c>
      <c r="F10" s="47">
        <f>E10/D10*100</f>
        <v>108.52830188679246</v>
      </c>
      <c r="G10" s="52">
        <v>-0.041299999999999996</v>
      </c>
    </row>
    <row r="11" spans="1:7" s="2" customFormat="1" ht="33" customHeight="1">
      <c r="A11" s="46" t="s">
        <v>217</v>
      </c>
      <c r="B11" s="58"/>
      <c r="C11" s="46"/>
      <c r="D11" s="47"/>
      <c r="E11" s="47"/>
      <c r="F11" s="47"/>
      <c r="G11" s="51"/>
    </row>
    <row r="12" spans="1:7" s="2" customFormat="1" ht="33" customHeight="1">
      <c r="A12" s="46" t="s">
        <v>868</v>
      </c>
      <c r="B12" s="58"/>
      <c r="C12" s="46"/>
      <c r="D12" s="47"/>
      <c r="E12" s="47"/>
      <c r="F12" s="47"/>
      <c r="G12" s="51"/>
    </row>
    <row r="13" spans="1:7" s="2" customFormat="1" ht="33" customHeight="1">
      <c r="A13" s="46" t="s">
        <v>908</v>
      </c>
      <c r="B13" s="58"/>
      <c r="C13" s="46"/>
      <c r="D13" s="47"/>
      <c r="E13" s="47"/>
      <c r="F13" s="47"/>
      <c r="G13" s="51"/>
    </row>
    <row r="14" spans="1:7" s="2" customFormat="1" ht="33" customHeight="1">
      <c r="A14" s="46"/>
      <c r="B14" s="58"/>
      <c r="C14" s="46"/>
      <c r="D14" s="47"/>
      <c r="E14" s="47"/>
      <c r="F14" s="47"/>
      <c r="G14" s="51"/>
    </row>
    <row r="15" spans="1:7" s="2" customFormat="1" ht="33" customHeight="1">
      <c r="A15" s="42" t="s">
        <v>909</v>
      </c>
      <c r="B15" s="58">
        <v>6000</v>
      </c>
      <c r="C15" s="47">
        <f>C10+C11</f>
        <v>12300</v>
      </c>
      <c r="D15" s="47">
        <f>D10+D11</f>
        <v>5300</v>
      </c>
      <c r="E15" s="47">
        <f>E10+E11</f>
        <v>5752</v>
      </c>
      <c r="F15" s="47">
        <f>E15/D15*100</f>
        <v>108.52830188679246</v>
      </c>
      <c r="G15" s="52">
        <v>-0.041299999999999996</v>
      </c>
    </row>
  </sheetData>
  <sheetProtection/>
  <mergeCells count="2">
    <mergeCell ref="A1:F1"/>
    <mergeCell ref="A2:F2"/>
  </mergeCells>
  <printOptions/>
  <pageMargins left="0.5902777777777778" right="0.5902777777777778" top="0.2361111111111111" bottom="0.39305555555555555" header="0.275" footer="0.03888888888888889"/>
  <pageSetup firstPageNumber="64" useFirstPageNumber="1" horizontalDpi="600" verticalDpi="600" orientation="landscape" paperSize="9"/>
  <headerFooter scaleWithDoc="0" alignWithMargins="0">
    <oddFooter>&amp;C&amp;"宋体"&amp;12 &amp;P</oddFooter>
  </headerFooter>
</worksheet>
</file>

<file path=xl/worksheets/sheet34.xml><?xml version="1.0" encoding="utf-8"?>
<worksheet xmlns="http://schemas.openxmlformats.org/spreadsheetml/2006/main" xmlns:r="http://schemas.openxmlformats.org/officeDocument/2006/relationships">
  <sheetPr>
    <tabColor rgb="FFFF0000"/>
  </sheetPr>
  <dimension ref="A1:G15"/>
  <sheetViews>
    <sheetView showZeros="0" zoomScale="90" zoomScaleNormal="90" zoomScaleSheetLayoutView="100" workbookViewId="0" topLeftCell="A1">
      <selection activeCell="A4" sqref="A4:IV15"/>
    </sheetView>
  </sheetViews>
  <sheetFormatPr defaultColWidth="9.125" defaultRowHeight="14.25"/>
  <cols>
    <col min="1" max="1" width="30.875" style="2" customWidth="1"/>
    <col min="2" max="2" width="19.25390625" style="2" customWidth="1"/>
    <col min="3" max="3" width="12.875" style="2" customWidth="1"/>
    <col min="4" max="4" width="15.50390625" style="29" customWidth="1"/>
    <col min="5" max="5" width="12.875" style="29" customWidth="1"/>
    <col min="6" max="6" width="14.25390625" style="2" customWidth="1"/>
    <col min="7" max="252" width="9.125" style="2" customWidth="1"/>
    <col min="253" max="16384" width="9.125" style="2" customWidth="1"/>
  </cols>
  <sheetData>
    <row r="1" spans="1:6" ht="48" customHeight="1">
      <c r="A1" s="3" t="s">
        <v>910</v>
      </c>
      <c r="B1" s="3"/>
      <c r="C1" s="3"/>
      <c r="D1" s="3"/>
      <c r="E1" s="3"/>
      <c r="F1" s="3"/>
    </row>
    <row r="2" spans="1:6" ht="30" customHeight="1">
      <c r="A2" s="5" t="s">
        <v>911</v>
      </c>
      <c r="B2" s="5"/>
      <c r="C2" s="5"/>
      <c r="D2" s="5"/>
      <c r="E2" s="5"/>
      <c r="F2" s="5"/>
    </row>
    <row r="3" spans="1:7" ht="42" customHeight="1">
      <c r="A3" s="14" t="s">
        <v>912</v>
      </c>
      <c r="B3" s="14" t="s">
        <v>65</v>
      </c>
      <c r="C3" s="14" t="s">
        <v>66</v>
      </c>
      <c r="D3" s="30" t="s">
        <v>767</v>
      </c>
      <c r="E3" s="14" t="s">
        <v>899</v>
      </c>
      <c r="F3" s="49" t="s">
        <v>913</v>
      </c>
      <c r="G3" s="50" t="s">
        <v>901</v>
      </c>
    </row>
    <row r="4" spans="1:7" ht="27.75" customHeight="1">
      <c r="A4" s="32" t="s">
        <v>914</v>
      </c>
      <c r="B4" s="34"/>
      <c r="C4" s="32"/>
      <c r="D4" s="33"/>
      <c r="E4" s="33"/>
      <c r="F4" s="34"/>
      <c r="G4" s="51"/>
    </row>
    <row r="5" spans="1:7" ht="27.75" customHeight="1">
      <c r="A5" s="32" t="s">
        <v>915</v>
      </c>
      <c r="B5" s="34">
        <v>6000</v>
      </c>
      <c r="C5" s="34">
        <v>12000</v>
      </c>
      <c r="D5" s="33">
        <v>5300</v>
      </c>
      <c r="E5" s="33">
        <v>5300</v>
      </c>
      <c r="F5" s="34">
        <f>E5/D5*100</f>
        <v>100</v>
      </c>
      <c r="G5" s="52">
        <v>-0.1167</v>
      </c>
    </row>
    <row r="6" spans="1:7" ht="27.75" customHeight="1">
      <c r="A6" s="32" t="s">
        <v>916</v>
      </c>
      <c r="B6" s="34"/>
      <c r="C6" s="53"/>
      <c r="D6" s="33"/>
      <c r="E6" s="33"/>
      <c r="F6" s="34"/>
      <c r="G6" s="54"/>
    </row>
    <row r="7" spans="1:7" ht="27.75" customHeight="1">
      <c r="A7" s="36" t="s">
        <v>917</v>
      </c>
      <c r="B7" s="34"/>
      <c r="C7" s="55"/>
      <c r="D7" s="33"/>
      <c r="E7" s="33"/>
      <c r="F7" s="34"/>
      <c r="G7" s="54"/>
    </row>
    <row r="8" spans="1:7" ht="27.75" customHeight="1">
      <c r="A8" s="36" t="s">
        <v>918</v>
      </c>
      <c r="B8" s="34"/>
      <c r="C8" s="55">
        <v>300</v>
      </c>
      <c r="D8" s="33"/>
      <c r="E8" s="33"/>
      <c r="F8" s="34"/>
      <c r="G8" s="54"/>
    </row>
    <row r="9" spans="1:7" ht="27.75" customHeight="1">
      <c r="A9" s="36"/>
      <c r="B9" s="34"/>
      <c r="C9" s="36"/>
      <c r="D9" s="33"/>
      <c r="E9" s="33"/>
      <c r="F9" s="34"/>
      <c r="G9" s="54"/>
    </row>
    <row r="10" spans="1:7" ht="27.75" customHeight="1">
      <c r="A10" s="37" t="s">
        <v>919</v>
      </c>
      <c r="B10" s="34">
        <v>6000</v>
      </c>
      <c r="C10" s="33">
        <f>SUM(C4:C8)</f>
        <v>12300</v>
      </c>
      <c r="D10" s="33">
        <f>SUM(D4:D8)</f>
        <v>5300</v>
      </c>
      <c r="E10" s="33">
        <f>SUM(E4:E9)</f>
        <v>5300</v>
      </c>
      <c r="F10" s="34">
        <f>E10/D10*100</f>
        <v>100</v>
      </c>
      <c r="G10" s="52">
        <v>-0.1167</v>
      </c>
    </row>
    <row r="11" spans="1:7" ht="27.75" customHeight="1">
      <c r="A11" s="36" t="s">
        <v>920</v>
      </c>
      <c r="B11" s="34"/>
      <c r="C11" s="36"/>
      <c r="D11" s="33"/>
      <c r="E11" s="33">
        <v>452</v>
      </c>
      <c r="F11" s="34"/>
      <c r="G11" s="54"/>
    </row>
    <row r="12" spans="1:7" ht="27.75" customHeight="1">
      <c r="A12" s="36" t="s">
        <v>921</v>
      </c>
      <c r="B12" s="34"/>
      <c r="C12" s="36"/>
      <c r="D12" s="33"/>
      <c r="E12" s="33">
        <v>452</v>
      </c>
      <c r="F12" s="34"/>
      <c r="G12" s="54"/>
    </row>
    <row r="13" spans="1:7" ht="27.75" customHeight="1">
      <c r="A13" s="36" t="s">
        <v>922</v>
      </c>
      <c r="B13" s="34"/>
      <c r="C13" s="36"/>
      <c r="D13" s="33"/>
      <c r="E13" s="33"/>
      <c r="F13" s="34"/>
      <c r="G13" s="54"/>
    </row>
    <row r="14" spans="1:7" ht="27.75" customHeight="1">
      <c r="A14" s="36"/>
      <c r="B14" s="34"/>
      <c r="C14" s="36"/>
      <c r="D14" s="33"/>
      <c r="E14" s="33"/>
      <c r="F14" s="34"/>
      <c r="G14" s="54"/>
    </row>
    <row r="15" spans="1:7" ht="27.75" customHeight="1">
      <c r="A15" s="37" t="s">
        <v>923</v>
      </c>
      <c r="B15" s="34">
        <v>6000</v>
      </c>
      <c r="C15" s="33">
        <f>C10+C13</f>
        <v>12300</v>
      </c>
      <c r="D15" s="33">
        <f>D10+D13</f>
        <v>5300</v>
      </c>
      <c r="E15" s="33">
        <f>E10+E11+E13</f>
        <v>5752</v>
      </c>
      <c r="F15" s="34">
        <f>E15/D15*100</f>
        <v>108.52830188679246</v>
      </c>
      <c r="G15" s="52">
        <v>-0.041299999999999996</v>
      </c>
    </row>
  </sheetData>
  <sheetProtection/>
  <mergeCells count="2">
    <mergeCell ref="A1:F1"/>
    <mergeCell ref="A2:F2"/>
  </mergeCells>
  <printOptions/>
  <pageMargins left="1.023611111111111" right="0.5118055555555555" top="0.5118055555555555" bottom="0.3541666666666667" header="0.5118055555555555" footer="0.03888888888888889"/>
  <pageSetup firstPageNumber="66" useFirstPageNumber="1" horizontalDpi="600" verticalDpi="600" orientation="landscape" paperSize="9"/>
  <headerFooter scaleWithDoc="0" alignWithMargins="0">
    <oddFooter>&amp;C&amp;"宋体"&amp;12&amp;P</oddFooter>
  </headerFooter>
</worksheet>
</file>

<file path=xl/worksheets/sheet35.xml><?xml version="1.0" encoding="utf-8"?>
<worksheet xmlns="http://schemas.openxmlformats.org/spreadsheetml/2006/main" xmlns:r="http://schemas.openxmlformats.org/officeDocument/2006/relationships">
  <dimension ref="A1:P26"/>
  <sheetViews>
    <sheetView zoomScaleSheetLayoutView="100" workbookViewId="0" topLeftCell="A1">
      <selection activeCell="A1" sqref="A1:P26"/>
    </sheetView>
  </sheetViews>
  <sheetFormatPr defaultColWidth="9.00390625" defaultRowHeight="14.25"/>
  <sheetData>
    <row r="1" spans="1:16" ht="14.25">
      <c r="A1" s="1" t="s">
        <v>924</v>
      </c>
      <c r="B1" s="1"/>
      <c r="C1" s="1"/>
      <c r="D1" s="1"/>
      <c r="E1" s="1"/>
      <c r="F1" s="1"/>
      <c r="G1" s="1"/>
      <c r="H1" s="1"/>
      <c r="I1" s="1"/>
      <c r="J1" s="1"/>
      <c r="K1" s="1"/>
      <c r="L1" s="1"/>
      <c r="M1" s="1"/>
      <c r="N1" s="1"/>
      <c r="O1" s="1"/>
      <c r="P1" s="1"/>
    </row>
    <row r="2" spans="1:16" ht="14.25">
      <c r="A2" s="1"/>
      <c r="B2" s="1"/>
      <c r="C2" s="1"/>
      <c r="D2" s="1"/>
      <c r="E2" s="1"/>
      <c r="F2" s="1"/>
      <c r="G2" s="1"/>
      <c r="H2" s="1"/>
      <c r="I2" s="1"/>
      <c r="J2" s="1"/>
      <c r="K2" s="1"/>
      <c r="L2" s="1"/>
      <c r="M2" s="1"/>
      <c r="N2" s="1"/>
      <c r="O2" s="1"/>
      <c r="P2" s="1"/>
    </row>
    <row r="3" spans="1:16" ht="14.25">
      <c r="A3" s="1"/>
      <c r="B3" s="1"/>
      <c r="C3" s="1"/>
      <c r="D3" s="1"/>
      <c r="E3" s="1"/>
      <c r="F3" s="1"/>
      <c r="G3" s="1"/>
      <c r="H3" s="1"/>
      <c r="I3" s="1"/>
      <c r="J3" s="1"/>
      <c r="K3" s="1"/>
      <c r="L3" s="1"/>
      <c r="M3" s="1"/>
      <c r="N3" s="1"/>
      <c r="O3" s="1"/>
      <c r="P3" s="1"/>
    </row>
    <row r="4" spans="1:16" ht="14.25">
      <c r="A4" s="1"/>
      <c r="B4" s="1"/>
      <c r="C4" s="1"/>
      <c r="D4" s="1"/>
      <c r="E4" s="1"/>
      <c r="F4" s="1"/>
      <c r="G4" s="1"/>
      <c r="H4" s="1"/>
      <c r="I4" s="1"/>
      <c r="J4" s="1"/>
      <c r="K4" s="1"/>
      <c r="L4" s="1"/>
      <c r="M4" s="1"/>
      <c r="N4" s="1"/>
      <c r="O4" s="1"/>
      <c r="P4" s="1"/>
    </row>
    <row r="5" spans="1:16" ht="14.25">
      <c r="A5" s="1"/>
      <c r="B5" s="1"/>
      <c r="C5" s="1"/>
      <c r="D5" s="1"/>
      <c r="E5" s="1"/>
      <c r="F5" s="1"/>
      <c r="G5" s="1"/>
      <c r="H5" s="1"/>
      <c r="I5" s="1"/>
      <c r="J5" s="1"/>
      <c r="K5" s="1"/>
      <c r="L5" s="1"/>
      <c r="M5" s="1"/>
      <c r="N5" s="1"/>
      <c r="O5" s="1"/>
      <c r="P5" s="1"/>
    </row>
    <row r="6" spans="1:16" ht="14.25">
      <c r="A6" s="1"/>
      <c r="B6" s="1"/>
      <c r="C6" s="1"/>
      <c r="D6" s="1"/>
      <c r="E6" s="1"/>
      <c r="F6" s="1"/>
      <c r="G6" s="1"/>
      <c r="H6" s="1"/>
      <c r="I6" s="1"/>
      <c r="J6" s="1"/>
      <c r="K6" s="1"/>
      <c r="L6" s="1"/>
      <c r="M6" s="1"/>
      <c r="N6" s="1"/>
      <c r="O6" s="1"/>
      <c r="P6" s="1"/>
    </row>
    <row r="7" spans="1:16" ht="14.25">
      <c r="A7" s="1"/>
      <c r="B7" s="1"/>
      <c r="C7" s="1"/>
      <c r="D7" s="1"/>
      <c r="E7" s="1"/>
      <c r="F7" s="1"/>
      <c r="G7" s="1"/>
      <c r="H7" s="1"/>
      <c r="I7" s="1"/>
      <c r="J7" s="1"/>
      <c r="K7" s="1"/>
      <c r="L7" s="1"/>
      <c r="M7" s="1"/>
      <c r="N7" s="1"/>
      <c r="O7" s="1"/>
      <c r="P7" s="1"/>
    </row>
    <row r="8" spans="1:16" ht="14.25">
      <c r="A8" s="1"/>
      <c r="B8" s="1"/>
      <c r="C8" s="1"/>
      <c r="D8" s="1"/>
      <c r="E8" s="1"/>
      <c r="F8" s="1"/>
      <c r="G8" s="1"/>
      <c r="H8" s="1"/>
      <c r="I8" s="1"/>
      <c r="J8" s="1"/>
      <c r="K8" s="1"/>
      <c r="L8" s="1"/>
      <c r="M8" s="1"/>
      <c r="N8" s="1"/>
      <c r="O8" s="1"/>
      <c r="P8" s="1"/>
    </row>
    <row r="9" spans="1:16" ht="14.25">
      <c r="A9" s="1"/>
      <c r="B9" s="1"/>
      <c r="C9" s="1"/>
      <c r="D9" s="1"/>
      <c r="E9" s="1"/>
      <c r="F9" s="1"/>
      <c r="G9" s="1"/>
      <c r="H9" s="1"/>
      <c r="I9" s="1"/>
      <c r="J9" s="1"/>
      <c r="K9" s="1"/>
      <c r="L9" s="1"/>
      <c r="M9" s="1"/>
      <c r="N9" s="1"/>
      <c r="O9" s="1"/>
      <c r="P9" s="1"/>
    </row>
    <row r="10" spans="1:16" ht="14.25">
      <c r="A10" s="1"/>
      <c r="B10" s="1"/>
      <c r="C10" s="1"/>
      <c r="D10" s="1"/>
      <c r="E10" s="1"/>
      <c r="F10" s="1"/>
      <c r="G10" s="1"/>
      <c r="H10" s="1"/>
      <c r="I10" s="1"/>
      <c r="J10" s="1"/>
      <c r="K10" s="1"/>
      <c r="L10" s="1"/>
      <c r="M10" s="1"/>
      <c r="N10" s="1"/>
      <c r="O10" s="1"/>
      <c r="P10" s="1"/>
    </row>
    <row r="11" spans="1:16" ht="14.25">
      <c r="A11" s="1"/>
      <c r="B11" s="1"/>
      <c r="C11" s="1"/>
      <c r="D11" s="1"/>
      <c r="E11" s="1"/>
      <c r="F11" s="1"/>
      <c r="G11" s="1"/>
      <c r="H11" s="1"/>
      <c r="I11" s="1"/>
      <c r="J11" s="1"/>
      <c r="K11" s="1"/>
      <c r="L11" s="1"/>
      <c r="M11" s="1"/>
      <c r="N11" s="1"/>
      <c r="O11" s="1"/>
      <c r="P11" s="1"/>
    </row>
    <row r="12" spans="1:16" ht="14.25">
      <c r="A12" s="1"/>
      <c r="B12" s="1"/>
      <c r="C12" s="1"/>
      <c r="D12" s="1"/>
      <c r="E12" s="1"/>
      <c r="F12" s="1"/>
      <c r="G12" s="1"/>
      <c r="H12" s="1"/>
      <c r="I12" s="1"/>
      <c r="J12" s="1"/>
      <c r="K12" s="1"/>
      <c r="L12" s="1"/>
      <c r="M12" s="1"/>
      <c r="N12" s="1"/>
      <c r="O12" s="1"/>
      <c r="P12" s="1"/>
    </row>
    <row r="13" spans="1:16" ht="14.25">
      <c r="A13" s="1"/>
      <c r="B13" s="1"/>
      <c r="C13" s="1"/>
      <c r="D13" s="1"/>
      <c r="E13" s="1"/>
      <c r="F13" s="1"/>
      <c r="G13" s="1"/>
      <c r="H13" s="1"/>
      <c r="I13" s="1"/>
      <c r="J13" s="1"/>
      <c r="K13" s="1"/>
      <c r="L13" s="1"/>
      <c r="M13" s="1"/>
      <c r="N13" s="1"/>
      <c r="O13" s="1"/>
      <c r="P13" s="1"/>
    </row>
    <row r="14" spans="1:16" ht="14.25">
      <c r="A14" s="1"/>
      <c r="B14" s="1"/>
      <c r="C14" s="1"/>
      <c r="D14" s="1"/>
      <c r="E14" s="1"/>
      <c r="F14" s="1"/>
      <c r="G14" s="1"/>
      <c r="H14" s="1"/>
      <c r="I14" s="1"/>
      <c r="J14" s="1"/>
      <c r="K14" s="1"/>
      <c r="L14" s="1"/>
      <c r="M14" s="1"/>
      <c r="N14" s="1"/>
      <c r="O14" s="1"/>
      <c r="P14" s="1"/>
    </row>
    <row r="15" spans="1:16" ht="14.25">
      <c r="A15" s="1"/>
      <c r="B15" s="1"/>
      <c r="C15" s="1"/>
      <c r="D15" s="1"/>
      <c r="E15" s="1"/>
      <c r="F15" s="1"/>
      <c r="G15" s="1"/>
      <c r="H15" s="1"/>
      <c r="I15" s="1"/>
      <c r="J15" s="1"/>
      <c r="K15" s="1"/>
      <c r="L15" s="1"/>
      <c r="M15" s="1"/>
      <c r="N15" s="1"/>
      <c r="O15" s="1"/>
      <c r="P15" s="1"/>
    </row>
    <row r="16" spans="1:16" ht="14.25">
      <c r="A16" s="1"/>
      <c r="B16" s="1"/>
      <c r="C16" s="1"/>
      <c r="D16" s="1"/>
      <c r="E16" s="1"/>
      <c r="F16" s="1"/>
      <c r="G16" s="1"/>
      <c r="H16" s="1"/>
      <c r="I16" s="1"/>
      <c r="J16" s="1"/>
      <c r="K16" s="1"/>
      <c r="L16" s="1"/>
      <c r="M16" s="1"/>
      <c r="N16" s="1"/>
      <c r="O16" s="1"/>
      <c r="P16" s="1"/>
    </row>
    <row r="17" spans="1:16" ht="14.25">
      <c r="A17" s="1"/>
      <c r="B17" s="1"/>
      <c r="C17" s="1"/>
      <c r="D17" s="1"/>
      <c r="E17" s="1"/>
      <c r="F17" s="1"/>
      <c r="G17" s="1"/>
      <c r="H17" s="1"/>
      <c r="I17" s="1"/>
      <c r="J17" s="1"/>
      <c r="K17" s="1"/>
      <c r="L17" s="1"/>
      <c r="M17" s="1"/>
      <c r="N17" s="1"/>
      <c r="O17" s="1"/>
      <c r="P17" s="1"/>
    </row>
    <row r="18" spans="1:16" ht="14.25">
      <c r="A18" s="1"/>
      <c r="B18" s="1"/>
      <c r="C18" s="1"/>
      <c r="D18" s="1"/>
      <c r="E18" s="1"/>
      <c r="F18" s="1"/>
      <c r="G18" s="1"/>
      <c r="H18" s="1"/>
      <c r="I18" s="1"/>
      <c r="J18" s="1"/>
      <c r="K18" s="1"/>
      <c r="L18" s="1"/>
      <c r="M18" s="1"/>
      <c r="N18" s="1"/>
      <c r="O18" s="1"/>
      <c r="P18" s="1"/>
    </row>
    <row r="19" spans="1:16" ht="14.25">
      <c r="A19" s="1"/>
      <c r="B19" s="1"/>
      <c r="C19" s="1"/>
      <c r="D19" s="1"/>
      <c r="E19" s="1"/>
      <c r="F19" s="1"/>
      <c r="G19" s="1"/>
      <c r="H19" s="1"/>
      <c r="I19" s="1"/>
      <c r="J19" s="1"/>
      <c r="K19" s="1"/>
      <c r="L19" s="1"/>
      <c r="M19" s="1"/>
      <c r="N19" s="1"/>
      <c r="O19" s="1"/>
      <c r="P19" s="1"/>
    </row>
    <row r="20" spans="1:16" ht="14.25">
      <c r="A20" s="1"/>
      <c r="B20" s="1"/>
      <c r="C20" s="1"/>
      <c r="D20" s="1"/>
      <c r="E20" s="1"/>
      <c r="F20" s="1"/>
      <c r="G20" s="1"/>
      <c r="H20" s="1"/>
      <c r="I20" s="1"/>
      <c r="J20" s="1"/>
      <c r="K20" s="1"/>
      <c r="L20" s="1"/>
      <c r="M20" s="1"/>
      <c r="N20" s="1"/>
      <c r="O20" s="1"/>
      <c r="P20" s="1"/>
    </row>
    <row r="21" spans="1:16" ht="14.25">
      <c r="A21" s="1"/>
      <c r="B21" s="1"/>
      <c r="C21" s="1"/>
      <c r="D21" s="1"/>
      <c r="E21" s="1"/>
      <c r="F21" s="1"/>
      <c r="G21" s="1"/>
      <c r="H21" s="1"/>
      <c r="I21" s="1"/>
      <c r="J21" s="1"/>
      <c r="K21" s="1"/>
      <c r="L21" s="1"/>
      <c r="M21" s="1"/>
      <c r="N21" s="1"/>
      <c r="O21" s="1"/>
      <c r="P21" s="1"/>
    </row>
    <row r="22" spans="1:16" ht="14.25">
      <c r="A22" s="1"/>
      <c r="B22" s="1"/>
      <c r="C22" s="1"/>
      <c r="D22" s="1"/>
      <c r="E22" s="1"/>
      <c r="F22" s="1"/>
      <c r="G22" s="1"/>
      <c r="H22" s="1"/>
      <c r="I22" s="1"/>
      <c r="J22" s="1"/>
      <c r="K22" s="1"/>
      <c r="L22" s="1"/>
      <c r="M22" s="1"/>
      <c r="N22" s="1"/>
      <c r="O22" s="1"/>
      <c r="P22" s="1"/>
    </row>
    <row r="23" spans="1:16" ht="14.25">
      <c r="A23" s="1"/>
      <c r="B23" s="1"/>
      <c r="C23" s="1"/>
      <c r="D23" s="1"/>
      <c r="E23" s="1"/>
      <c r="F23" s="1"/>
      <c r="G23" s="1"/>
      <c r="H23" s="1"/>
      <c r="I23" s="1"/>
      <c r="J23" s="1"/>
      <c r="K23" s="1"/>
      <c r="L23" s="1"/>
      <c r="M23" s="1"/>
      <c r="N23" s="1"/>
      <c r="O23" s="1"/>
      <c r="P23" s="1"/>
    </row>
    <row r="24" spans="1:16" ht="14.25">
      <c r="A24" s="1"/>
      <c r="B24" s="1"/>
      <c r="C24" s="1"/>
      <c r="D24" s="1"/>
      <c r="E24" s="1"/>
      <c r="F24" s="1"/>
      <c r="G24" s="1"/>
      <c r="H24" s="1"/>
      <c r="I24" s="1"/>
      <c r="J24" s="1"/>
      <c r="K24" s="1"/>
      <c r="L24" s="1"/>
      <c r="M24" s="1"/>
      <c r="N24" s="1"/>
      <c r="O24" s="1"/>
      <c r="P24" s="1"/>
    </row>
    <row r="25" spans="1:16" ht="14.25">
      <c r="A25" s="1"/>
      <c r="B25" s="1"/>
      <c r="C25" s="1"/>
      <c r="D25" s="1"/>
      <c r="E25" s="1"/>
      <c r="F25" s="1"/>
      <c r="G25" s="1"/>
      <c r="H25" s="1"/>
      <c r="I25" s="1"/>
      <c r="J25" s="1"/>
      <c r="K25" s="1"/>
      <c r="L25" s="1"/>
      <c r="M25" s="1"/>
      <c r="N25" s="1"/>
      <c r="O25" s="1"/>
      <c r="P25" s="1"/>
    </row>
    <row r="26" spans="1:16" ht="14.25">
      <c r="A26" s="1"/>
      <c r="B26" s="1"/>
      <c r="C26" s="1"/>
      <c r="D26" s="1"/>
      <c r="E26" s="1"/>
      <c r="F26" s="1"/>
      <c r="G26" s="1"/>
      <c r="H26" s="1"/>
      <c r="I26" s="1"/>
      <c r="J26" s="1"/>
      <c r="K26" s="1"/>
      <c r="L26" s="1"/>
      <c r="M26" s="1"/>
      <c r="N26" s="1"/>
      <c r="O26" s="1"/>
      <c r="P26" s="1"/>
    </row>
  </sheetData>
  <sheetProtection/>
  <mergeCells count="1">
    <mergeCell ref="A1:P26"/>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sheetPr>
    <tabColor rgb="FFFF0000"/>
  </sheetPr>
  <dimension ref="A1:E15"/>
  <sheetViews>
    <sheetView zoomScale="85" zoomScaleNormal="85" zoomScaleSheetLayoutView="100" workbookViewId="0" topLeftCell="A1">
      <selection activeCell="M13" sqref="M13"/>
    </sheetView>
  </sheetViews>
  <sheetFormatPr defaultColWidth="9.125" defaultRowHeight="14.25"/>
  <cols>
    <col min="1" max="1" width="27.25390625" style="2" customWidth="1"/>
    <col min="2" max="3" width="16.75390625" style="29" customWidth="1"/>
    <col min="4" max="4" width="18.25390625" style="29" customWidth="1"/>
    <col min="5" max="5" width="12.375" style="38" customWidth="1"/>
    <col min="6" max="251" width="9.125" style="2" customWidth="1"/>
    <col min="252" max="16384" width="9.125" style="2" customWidth="1"/>
  </cols>
  <sheetData>
    <row r="1" spans="1:5" s="2" customFormat="1" ht="48" customHeight="1">
      <c r="A1" s="3" t="s">
        <v>925</v>
      </c>
      <c r="B1" s="3"/>
      <c r="C1" s="3"/>
      <c r="D1" s="3"/>
      <c r="E1" s="39"/>
    </row>
    <row r="2" spans="1:5" s="2" customFormat="1" ht="36.75" customHeight="1">
      <c r="A2" s="5" t="s">
        <v>926</v>
      </c>
      <c r="B2" s="5"/>
      <c r="C2" s="5"/>
      <c r="D2" s="5"/>
      <c r="E2" s="4"/>
    </row>
    <row r="3" spans="1:4" s="2" customFormat="1" ht="40.5" customHeight="1">
      <c r="A3" s="42" t="s">
        <v>898</v>
      </c>
      <c r="B3" s="43" t="s">
        <v>899</v>
      </c>
      <c r="C3" s="44" t="s">
        <v>196</v>
      </c>
      <c r="D3" s="45" t="s">
        <v>197</v>
      </c>
    </row>
    <row r="4" spans="1:4" s="2" customFormat="1" ht="40.5" customHeight="1">
      <c r="A4" s="46" t="s">
        <v>902</v>
      </c>
      <c r="B4" s="47">
        <v>3252</v>
      </c>
      <c r="C4" s="47">
        <v>2000</v>
      </c>
      <c r="D4" s="48">
        <f>C4/B4*100-100</f>
        <v>-38.49938499384994</v>
      </c>
    </row>
    <row r="5" spans="1:4" s="2" customFormat="1" ht="40.5" customHeight="1">
      <c r="A5" s="46" t="s">
        <v>903</v>
      </c>
      <c r="B5" s="47">
        <v>2500</v>
      </c>
      <c r="C5" s="47">
        <v>3500</v>
      </c>
      <c r="D5" s="48">
        <f>C5/B5*100-100</f>
        <v>40</v>
      </c>
    </row>
    <row r="6" spans="1:4" s="2" customFormat="1" ht="40.5" customHeight="1">
      <c r="A6" s="46" t="s">
        <v>904</v>
      </c>
      <c r="B6" s="47"/>
      <c r="C6" s="47"/>
      <c r="D6" s="48"/>
    </row>
    <row r="7" spans="1:4" s="2" customFormat="1" ht="40.5" customHeight="1">
      <c r="A7" s="46" t="s">
        <v>905</v>
      </c>
      <c r="B7" s="47"/>
      <c r="C7" s="47"/>
      <c r="D7" s="48"/>
    </row>
    <row r="8" spans="1:4" s="2" customFormat="1" ht="40.5" customHeight="1">
      <c r="A8" s="46" t="s">
        <v>906</v>
      </c>
      <c r="B8" s="47"/>
      <c r="C8" s="47"/>
      <c r="D8" s="48"/>
    </row>
    <row r="9" spans="1:4" s="2" customFormat="1" ht="40.5" customHeight="1">
      <c r="A9" s="46"/>
      <c r="B9" s="47"/>
      <c r="C9" s="47"/>
      <c r="D9" s="48"/>
    </row>
    <row r="10" spans="1:4" s="2" customFormat="1" ht="40.5" customHeight="1">
      <c r="A10" s="42" t="s">
        <v>907</v>
      </c>
      <c r="B10" s="47">
        <f>SUM(B4:B9)</f>
        <v>5752</v>
      </c>
      <c r="C10" s="47">
        <f>SUM(C4:C9)</f>
        <v>5500</v>
      </c>
      <c r="D10" s="48">
        <f>C10/B10*100-100</f>
        <v>-4.381084840055635</v>
      </c>
    </row>
    <row r="11" spans="1:4" s="2" customFormat="1" ht="40.5" customHeight="1">
      <c r="A11" s="46" t="s">
        <v>217</v>
      </c>
      <c r="B11" s="47"/>
      <c r="C11" s="47"/>
      <c r="D11" s="48"/>
    </row>
    <row r="12" spans="1:4" s="2" customFormat="1" ht="40.5" customHeight="1">
      <c r="A12" s="46" t="s">
        <v>868</v>
      </c>
      <c r="B12" s="47"/>
      <c r="C12" s="47"/>
      <c r="D12" s="48"/>
    </row>
    <row r="13" spans="1:4" s="2" customFormat="1" ht="40.5" customHeight="1">
      <c r="A13" s="46" t="s">
        <v>908</v>
      </c>
      <c r="B13" s="47"/>
      <c r="C13" s="47"/>
      <c r="D13" s="48"/>
    </row>
    <row r="14" spans="1:4" s="2" customFormat="1" ht="40.5" customHeight="1">
      <c r="A14" s="46"/>
      <c r="B14" s="47"/>
      <c r="C14" s="47"/>
      <c r="D14" s="48"/>
    </row>
    <row r="15" spans="1:4" s="2" customFormat="1" ht="40.5" customHeight="1">
      <c r="A15" s="42" t="s">
        <v>909</v>
      </c>
      <c r="B15" s="47">
        <f>B10+B11</f>
        <v>5752</v>
      </c>
      <c r="C15" s="47">
        <f>C10+C11</f>
        <v>5500</v>
      </c>
      <c r="D15" s="48">
        <f>C15/B15*100-100</f>
        <v>-4.381084840055635</v>
      </c>
    </row>
  </sheetData>
  <sheetProtection/>
  <mergeCells count="2">
    <mergeCell ref="A1:D1"/>
    <mergeCell ref="A2:D2"/>
  </mergeCells>
  <printOptions/>
  <pageMargins left="0.75" right="0.75" top="1" bottom="1" header="0.51" footer="0.51"/>
  <pageSetup orientation="portrait" paperSize="9"/>
</worksheet>
</file>

<file path=xl/worksheets/sheet37.xml><?xml version="1.0" encoding="utf-8"?>
<worksheet xmlns="http://schemas.openxmlformats.org/spreadsheetml/2006/main" xmlns:r="http://schemas.openxmlformats.org/officeDocument/2006/relationships">
  <sheetPr>
    <tabColor rgb="FFFF0000"/>
  </sheetPr>
  <dimension ref="A1:D15"/>
  <sheetViews>
    <sheetView zoomScaleSheetLayoutView="100" workbookViewId="0" topLeftCell="A4">
      <selection activeCell="H12" sqref="H12"/>
    </sheetView>
  </sheetViews>
  <sheetFormatPr defaultColWidth="9.125" defaultRowHeight="14.25"/>
  <cols>
    <col min="1" max="1" width="30.875" style="2" customWidth="1"/>
    <col min="2" max="3" width="15.125" style="29" customWidth="1"/>
    <col min="4" max="4" width="15.125" style="2" customWidth="1"/>
    <col min="5" max="250" width="9.125" style="2" customWidth="1"/>
    <col min="251" max="16384" width="9.125" style="2" customWidth="1"/>
  </cols>
  <sheetData>
    <row r="1" spans="1:4" s="2" customFormat="1" ht="48" customHeight="1">
      <c r="A1" s="3" t="s">
        <v>927</v>
      </c>
      <c r="B1" s="3"/>
      <c r="C1" s="3"/>
      <c r="D1" s="3"/>
    </row>
    <row r="2" spans="1:4" s="2" customFormat="1" ht="30" customHeight="1">
      <c r="A2" s="5" t="s">
        <v>928</v>
      </c>
      <c r="B2" s="5"/>
      <c r="C2" s="5"/>
      <c r="D2" s="5"/>
    </row>
    <row r="3" spans="1:4" s="2" customFormat="1" ht="42" customHeight="1">
      <c r="A3" s="14" t="s">
        <v>912</v>
      </c>
      <c r="B3" s="30" t="s">
        <v>899</v>
      </c>
      <c r="C3" s="14" t="s">
        <v>196</v>
      </c>
      <c r="D3" s="31" t="s">
        <v>197</v>
      </c>
    </row>
    <row r="4" spans="1:4" s="2" customFormat="1" ht="42" customHeight="1">
      <c r="A4" s="32" t="s">
        <v>914</v>
      </c>
      <c r="B4" s="33"/>
      <c r="C4" s="33"/>
      <c r="D4" s="34"/>
    </row>
    <row r="5" spans="1:4" s="2" customFormat="1" ht="42" customHeight="1">
      <c r="A5" s="32" t="s">
        <v>915</v>
      </c>
      <c r="B5" s="33">
        <v>5300</v>
      </c>
      <c r="C5" s="33">
        <v>5500</v>
      </c>
      <c r="D5" s="35">
        <f>C5/B5*100-100</f>
        <v>3.773584905660371</v>
      </c>
    </row>
    <row r="6" spans="1:4" s="2" customFormat="1" ht="42" customHeight="1">
      <c r="A6" s="32" t="s">
        <v>916</v>
      </c>
      <c r="B6" s="33"/>
      <c r="C6" s="33"/>
      <c r="D6" s="35"/>
    </row>
    <row r="7" spans="1:4" s="2" customFormat="1" ht="42" customHeight="1">
      <c r="A7" s="36" t="s">
        <v>917</v>
      </c>
      <c r="B7" s="33"/>
      <c r="C7" s="33"/>
      <c r="D7" s="35"/>
    </row>
    <row r="8" spans="1:4" s="2" customFormat="1" ht="42" customHeight="1">
      <c r="A8" s="36" t="s">
        <v>918</v>
      </c>
      <c r="B8" s="33"/>
      <c r="C8" s="33"/>
      <c r="D8" s="35"/>
    </row>
    <row r="9" spans="1:4" s="2" customFormat="1" ht="42" customHeight="1">
      <c r="A9" s="36"/>
      <c r="B9" s="33"/>
      <c r="C9" s="33"/>
      <c r="D9" s="35"/>
    </row>
    <row r="10" spans="1:4" s="2" customFormat="1" ht="42" customHeight="1">
      <c r="A10" s="37" t="s">
        <v>919</v>
      </c>
      <c r="B10" s="33">
        <f>SUM(B4:B9)</f>
        <v>5300</v>
      </c>
      <c r="C10" s="33">
        <f>SUM(C4:C9)</f>
        <v>5500</v>
      </c>
      <c r="D10" s="35">
        <f>C10/B10*100-100</f>
        <v>3.773584905660371</v>
      </c>
    </row>
    <row r="11" spans="1:4" s="2" customFormat="1" ht="42" customHeight="1">
      <c r="A11" s="36" t="s">
        <v>920</v>
      </c>
      <c r="B11" s="33">
        <v>452</v>
      </c>
      <c r="C11" s="33"/>
      <c r="D11" s="35"/>
    </row>
    <row r="12" spans="1:4" s="2" customFormat="1" ht="42" customHeight="1">
      <c r="A12" s="36" t="s">
        <v>921</v>
      </c>
      <c r="B12" s="33">
        <v>452</v>
      </c>
      <c r="C12" s="33"/>
      <c r="D12" s="35"/>
    </row>
    <row r="13" spans="1:4" s="2" customFormat="1" ht="42" customHeight="1">
      <c r="A13" s="36" t="s">
        <v>922</v>
      </c>
      <c r="B13" s="33"/>
      <c r="C13" s="33"/>
      <c r="D13" s="35"/>
    </row>
    <row r="14" spans="1:4" s="2" customFormat="1" ht="42" customHeight="1">
      <c r="A14" s="36"/>
      <c r="B14" s="33"/>
      <c r="C14" s="33"/>
      <c r="D14" s="35"/>
    </row>
    <row r="15" spans="1:4" s="2" customFormat="1" ht="42" customHeight="1">
      <c r="A15" s="37" t="s">
        <v>923</v>
      </c>
      <c r="B15" s="33">
        <f>B11+B10+B13</f>
        <v>5752</v>
      </c>
      <c r="C15" s="33">
        <f>C11+C10+C13</f>
        <v>5500</v>
      </c>
      <c r="D15" s="35">
        <f>C15/B15*100-100</f>
        <v>-4.381084840055635</v>
      </c>
    </row>
  </sheetData>
  <sheetProtection/>
  <mergeCells count="2">
    <mergeCell ref="A1:D1"/>
    <mergeCell ref="A2:D2"/>
  </mergeCells>
  <printOptions/>
  <pageMargins left="0.75" right="0.75" top="1" bottom="1" header="0.51" footer="0.51"/>
  <pageSetup orientation="portrait" paperSize="9"/>
</worksheet>
</file>

<file path=xl/worksheets/sheet38.xml><?xml version="1.0" encoding="utf-8"?>
<worksheet xmlns="http://schemas.openxmlformats.org/spreadsheetml/2006/main" xmlns:r="http://schemas.openxmlformats.org/officeDocument/2006/relationships">
  <sheetPr>
    <tabColor rgb="FFFF0000"/>
  </sheetPr>
  <dimension ref="A1:E12"/>
  <sheetViews>
    <sheetView zoomScaleSheetLayoutView="100" workbookViewId="0" topLeftCell="A1">
      <selection activeCell="H7" sqref="H7"/>
    </sheetView>
  </sheetViews>
  <sheetFormatPr defaultColWidth="9.125" defaultRowHeight="14.25"/>
  <cols>
    <col min="1" max="1" width="27.25390625" style="2" customWidth="1"/>
    <col min="2" max="4" width="16.75390625" style="29" customWidth="1"/>
    <col min="5" max="5" width="12.375" style="38" customWidth="1"/>
    <col min="6" max="251" width="9.125" style="2" customWidth="1"/>
    <col min="252" max="16384" width="9.125" style="2" customWidth="1"/>
  </cols>
  <sheetData>
    <row r="1" spans="1:5" s="2" customFormat="1" ht="48" customHeight="1">
      <c r="A1" s="3" t="s">
        <v>929</v>
      </c>
      <c r="B1" s="3"/>
      <c r="C1" s="3"/>
      <c r="D1" s="3"/>
      <c r="E1" s="39"/>
    </row>
    <row r="2" spans="1:5" s="2" customFormat="1" ht="36.75" customHeight="1">
      <c r="A2" s="5" t="s">
        <v>930</v>
      </c>
      <c r="B2" s="5"/>
      <c r="C2" s="5"/>
      <c r="D2" s="5"/>
      <c r="E2" s="4"/>
    </row>
    <row r="3" spans="1:4" s="2" customFormat="1" ht="40.5" customHeight="1">
      <c r="A3" s="40" t="s">
        <v>217</v>
      </c>
      <c r="B3" s="33"/>
      <c r="C3" s="33"/>
      <c r="D3" s="35"/>
    </row>
    <row r="4" spans="1:4" s="2" customFormat="1" ht="40.5" customHeight="1">
      <c r="A4" s="40" t="s">
        <v>868</v>
      </c>
      <c r="B4" s="33"/>
      <c r="C4" s="33"/>
      <c r="D4" s="35"/>
    </row>
    <row r="5" spans="1:4" s="2" customFormat="1" ht="40.5" customHeight="1">
      <c r="A5" s="40" t="s">
        <v>908</v>
      </c>
      <c r="B5" s="33"/>
      <c r="C5" s="33"/>
      <c r="D5" s="35"/>
    </row>
    <row r="6" spans="1:4" s="2" customFormat="1" ht="40.5" customHeight="1">
      <c r="A6" s="40"/>
      <c r="B6" s="33"/>
      <c r="C6" s="33"/>
      <c r="D6" s="35"/>
    </row>
    <row r="7" spans="1:4" s="2" customFormat="1" ht="40.5" customHeight="1">
      <c r="A7" s="41" t="s">
        <v>909</v>
      </c>
      <c r="B7" s="33"/>
      <c r="C7" s="33"/>
      <c r="D7" s="35"/>
    </row>
    <row r="8" spans="1:4" s="2" customFormat="1" ht="42" customHeight="1">
      <c r="A8" s="36" t="s">
        <v>920</v>
      </c>
      <c r="B8" s="33"/>
      <c r="C8" s="33"/>
      <c r="D8" s="35"/>
    </row>
    <row r="9" spans="1:4" s="2" customFormat="1" ht="42" customHeight="1">
      <c r="A9" s="36" t="s">
        <v>921</v>
      </c>
      <c r="B9" s="33"/>
      <c r="C9" s="33"/>
      <c r="D9" s="35"/>
    </row>
    <row r="10" spans="1:4" s="2" customFormat="1" ht="42" customHeight="1">
      <c r="A10" s="36" t="s">
        <v>922</v>
      </c>
      <c r="B10" s="33"/>
      <c r="C10" s="33"/>
      <c r="D10" s="35"/>
    </row>
    <row r="11" spans="1:4" s="2" customFormat="1" ht="42" customHeight="1">
      <c r="A11" s="36"/>
      <c r="B11" s="33"/>
      <c r="C11" s="33"/>
      <c r="D11" s="35"/>
    </row>
    <row r="12" spans="1:4" s="2" customFormat="1" ht="42" customHeight="1">
      <c r="A12" s="37" t="s">
        <v>923</v>
      </c>
      <c r="B12" s="33"/>
      <c r="C12" s="33"/>
      <c r="D12" s="35"/>
    </row>
  </sheetData>
  <sheetProtection/>
  <mergeCells count="2">
    <mergeCell ref="A1:D1"/>
    <mergeCell ref="A2:D2"/>
  </mergeCells>
  <printOptions/>
  <pageMargins left="0.75" right="0.75" top="1" bottom="1" header="0.51" footer="0.51"/>
  <pageSetup orientation="portrait" paperSize="9"/>
</worksheet>
</file>

<file path=xl/worksheets/sheet39.xml><?xml version="1.0" encoding="utf-8"?>
<worksheet xmlns="http://schemas.openxmlformats.org/spreadsheetml/2006/main" xmlns:r="http://schemas.openxmlformats.org/officeDocument/2006/relationships">
  <sheetPr>
    <tabColor rgb="FFFF0000"/>
  </sheetPr>
  <dimension ref="A1:D15"/>
  <sheetViews>
    <sheetView zoomScaleSheetLayoutView="100" workbookViewId="0" topLeftCell="A1">
      <selection activeCell="D3" sqref="D3"/>
    </sheetView>
  </sheetViews>
  <sheetFormatPr defaultColWidth="9.125" defaultRowHeight="14.25"/>
  <cols>
    <col min="1" max="1" width="30.875" style="2" customWidth="1"/>
    <col min="2" max="3" width="15.125" style="29" customWidth="1"/>
    <col min="4" max="4" width="15.125" style="2" customWidth="1"/>
    <col min="5" max="250" width="9.125" style="2" customWidth="1"/>
    <col min="251" max="16384" width="9.125" style="2" customWidth="1"/>
  </cols>
  <sheetData>
    <row r="1" spans="1:4" s="2" customFormat="1" ht="48" customHeight="1">
      <c r="A1" s="3" t="s">
        <v>931</v>
      </c>
      <c r="B1" s="3"/>
      <c r="C1" s="3"/>
      <c r="D1" s="3"/>
    </row>
    <row r="2" spans="1:4" s="2" customFormat="1" ht="30" customHeight="1">
      <c r="A2" s="5" t="s">
        <v>932</v>
      </c>
      <c r="B2" s="5"/>
      <c r="C2" s="5"/>
      <c r="D2" s="5"/>
    </row>
    <row r="3" spans="1:4" s="2" customFormat="1" ht="42" customHeight="1">
      <c r="A3" s="14" t="s">
        <v>912</v>
      </c>
      <c r="B3" s="30" t="s">
        <v>899</v>
      </c>
      <c r="C3" s="14" t="s">
        <v>196</v>
      </c>
      <c r="D3" s="31" t="s">
        <v>197</v>
      </c>
    </row>
    <row r="4" spans="1:4" s="2" customFormat="1" ht="42" customHeight="1">
      <c r="A4" s="32" t="s">
        <v>914</v>
      </c>
      <c r="B4" s="33"/>
      <c r="C4" s="33"/>
      <c r="D4" s="34"/>
    </row>
    <row r="5" spans="1:4" s="2" customFormat="1" ht="42" customHeight="1">
      <c r="A5" s="32" t="s">
        <v>915</v>
      </c>
      <c r="B5" s="33">
        <v>5300</v>
      </c>
      <c r="C5" s="33">
        <v>5500</v>
      </c>
      <c r="D5" s="35">
        <f>C5/B5*100-100</f>
        <v>3.773584905660371</v>
      </c>
    </row>
    <row r="6" spans="1:4" s="2" customFormat="1" ht="42" customHeight="1">
      <c r="A6" s="32" t="s">
        <v>916</v>
      </c>
      <c r="B6" s="33"/>
      <c r="C6" s="33"/>
      <c r="D6" s="35"/>
    </row>
    <row r="7" spans="1:4" s="2" customFormat="1" ht="42" customHeight="1">
      <c r="A7" s="36" t="s">
        <v>917</v>
      </c>
      <c r="B7" s="33"/>
      <c r="C7" s="33"/>
      <c r="D7" s="35"/>
    </row>
    <row r="8" spans="1:4" s="2" customFormat="1" ht="42" customHeight="1">
      <c r="A8" s="36" t="s">
        <v>918</v>
      </c>
      <c r="B8" s="33"/>
      <c r="C8" s="33"/>
      <c r="D8" s="35"/>
    </row>
    <row r="9" spans="1:4" s="2" customFormat="1" ht="42" customHeight="1">
      <c r="A9" s="36"/>
      <c r="B9" s="33"/>
      <c r="C9" s="33"/>
      <c r="D9" s="35"/>
    </row>
    <row r="10" spans="1:4" s="2" customFormat="1" ht="42" customHeight="1">
      <c r="A10" s="37" t="s">
        <v>919</v>
      </c>
      <c r="B10" s="33">
        <f>SUM(B4:B9)</f>
        <v>5300</v>
      </c>
      <c r="C10" s="33">
        <f>SUM(C4:C9)</f>
        <v>5500</v>
      </c>
      <c r="D10" s="35">
        <f>C10/B10*100-100</f>
        <v>3.773584905660371</v>
      </c>
    </row>
    <row r="11" spans="1:4" s="2" customFormat="1" ht="42" customHeight="1">
      <c r="A11" s="36" t="s">
        <v>920</v>
      </c>
      <c r="B11" s="33">
        <v>452</v>
      </c>
      <c r="C11" s="33"/>
      <c r="D11" s="35"/>
    </row>
    <row r="12" spans="1:4" s="2" customFormat="1" ht="42" customHeight="1">
      <c r="A12" s="36" t="s">
        <v>921</v>
      </c>
      <c r="B12" s="33">
        <v>452</v>
      </c>
      <c r="C12" s="33"/>
      <c r="D12" s="35"/>
    </row>
    <row r="13" spans="1:4" s="2" customFormat="1" ht="42" customHeight="1">
      <c r="A13" s="36" t="s">
        <v>922</v>
      </c>
      <c r="B13" s="33"/>
      <c r="C13" s="33"/>
      <c r="D13" s="35"/>
    </row>
    <row r="14" spans="1:4" s="2" customFormat="1" ht="42" customHeight="1">
      <c r="A14" s="36"/>
      <c r="B14" s="33"/>
      <c r="C14" s="33"/>
      <c r="D14" s="35"/>
    </row>
    <row r="15" spans="1:4" s="2" customFormat="1" ht="42" customHeight="1">
      <c r="A15" s="37" t="s">
        <v>923</v>
      </c>
      <c r="B15" s="33">
        <f>B11+B10+B13</f>
        <v>5752</v>
      </c>
      <c r="C15" s="33">
        <f>C11+C10+C13</f>
        <v>5500</v>
      </c>
      <c r="D15" s="35">
        <f>C15/B15*100-100</f>
        <v>-4.381084840055635</v>
      </c>
    </row>
  </sheetData>
  <sheetProtection/>
  <mergeCells count="2">
    <mergeCell ref="A1:D1"/>
    <mergeCell ref="A2:D2"/>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sheetPr>
    <tabColor rgb="FFFF0000"/>
    <pageSetUpPr fitToPage="1"/>
  </sheetPr>
  <dimension ref="A2:H31"/>
  <sheetViews>
    <sheetView showZeros="0" zoomScale="85" zoomScaleNormal="85" workbookViewId="0" topLeftCell="A1">
      <pane ySplit="5" topLeftCell="A18" activePane="bottomLeft" state="frozen"/>
      <selection pane="bottomLeft" activeCell="K29" sqref="K29"/>
    </sheetView>
  </sheetViews>
  <sheetFormatPr defaultColWidth="9.00390625" defaultRowHeight="14.25"/>
  <cols>
    <col min="1" max="1" width="44.875" style="0" customWidth="1"/>
    <col min="2" max="4" width="9.75390625" style="0" customWidth="1"/>
    <col min="5" max="5" width="9.75390625" style="381" customWidth="1"/>
    <col min="6" max="6" width="11.875" style="381" customWidth="1"/>
    <col min="7" max="7" width="9.00390625" style="0" hidden="1" customWidth="1"/>
    <col min="8" max="8" width="9.375" style="0" hidden="1" customWidth="1"/>
  </cols>
  <sheetData>
    <row r="2" spans="1:6" ht="37.5" customHeight="1">
      <c r="A2" s="62" t="s">
        <v>61</v>
      </c>
      <c r="B2" s="62"/>
      <c r="C2" s="62"/>
      <c r="D2" s="62"/>
      <c r="E2" s="382"/>
      <c r="F2" s="382"/>
    </row>
    <row r="3" spans="1:6" ht="18.75" customHeight="1">
      <c r="A3" s="64" t="s">
        <v>62</v>
      </c>
      <c r="B3" s="143"/>
      <c r="C3" s="143"/>
      <c r="D3" s="143"/>
      <c r="E3" s="383"/>
      <c r="F3" s="384" t="s">
        <v>63</v>
      </c>
    </row>
    <row r="4" spans="1:8" s="380" customFormat="1" ht="20.25" customHeight="1">
      <c r="A4" s="385" t="s">
        <v>64</v>
      </c>
      <c r="B4" s="386" t="s">
        <v>65</v>
      </c>
      <c r="C4" s="386" t="s">
        <v>66</v>
      </c>
      <c r="D4" s="386" t="s">
        <v>67</v>
      </c>
      <c r="E4" s="387" t="s">
        <v>68</v>
      </c>
      <c r="F4" s="388" t="s">
        <v>69</v>
      </c>
      <c r="G4" s="389" t="s">
        <v>70</v>
      </c>
      <c r="H4" s="389" t="s">
        <v>71</v>
      </c>
    </row>
    <row r="5" spans="1:8" s="380" customFormat="1" ht="24" customHeight="1">
      <c r="A5" s="385"/>
      <c r="B5" s="386"/>
      <c r="C5" s="386"/>
      <c r="D5" s="386"/>
      <c r="E5" s="387"/>
      <c r="F5" s="388"/>
      <c r="G5" s="390"/>
      <c r="H5" s="390"/>
    </row>
    <row r="6" spans="1:6" ht="28.5" customHeight="1">
      <c r="A6" s="332" t="s">
        <v>72</v>
      </c>
      <c r="B6" s="333">
        <f>SUM(B7:B19)</f>
        <v>358210</v>
      </c>
      <c r="C6" s="333">
        <f>SUM(C7:C19)</f>
        <v>404400</v>
      </c>
      <c r="D6" s="333">
        <f>SUM(D7:D20)</f>
        <v>457793</v>
      </c>
      <c r="E6" s="391">
        <f>D6/C6*100</f>
        <v>113.20301681503462</v>
      </c>
      <c r="F6" s="392">
        <f>D6/B6*100-100</f>
        <v>27.800173082828522</v>
      </c>
    </row>
    <row r="7" spans="1:8" ht="28.5" customHeight="1">
      <c r="A7" s="349" t="s">
        <v>73</v>
      </c>
      <c r="B7" s="333">
        <v>149588</v>
      </c>
      <c r="C7" s="393">
        <v>155000</v>
      </c>
      <c r="D7" s="333">
        <v>153387</v>
      </c>
      <c r="E7" s="391">
        <f aca="true" t="shared" si="0" ref="E7:E29">D7/C7*100</f>
        <v>98.95935483870969</v>
      </c>
      <c r="F7" s="392">
        <f aca="true" t="shared" si="1" ref="F7:F29">D7/B7*100-100</f>
        <v>2.539642217290151</v>
      </c>
      <c r="G7">
        <f>C7/0.2*0.8</f>
        <v>620000</v>
      </c>
      <c r="H7">
        <f>D7/0.2*0.8</f>
        <v>613548</v>
      </c>
    </row>
    <row r="8" spans="1:8" ht="28.5" customHeight="1">
      <c r="A8" s="394" t="s">
        <v>74</v>
      </c>
      <c r="B8" s="333">
        <v>36508</v>
      </c>
      <c r="C8" s="393">
        <v>40000</v>
      </c>
      <c r="D8" s="333">
        <v>39304</v>
      </c>
      <c r="E8" s="391">
        <f t="shared" si="0"/>
        <v>98.26</v>
      </c>
      <c r="F8" s="392">
        <f t="shared" si="1"/>
        <v>7.658595376355876</v>
      </c>
      <c r="G8">
        <f>C8/0.2*0.8</f>
        <v>160000</v>
      </c>
      <c r="H8">
        <f>D8/0.2*0.8</f>
        <v>157216</v>
      </c>
    </row>
    <row r="9" spans="1:8" ht="28.5" customHeight="1">
      <c r="A9" s="394" t="s">
        <v>75</v>
      </c>
      <c r="B9" s="333">
        <v>9176</v>
      </c>
      <c r="C9" s="393">
        <v>9500</v>
      </c>
      <c r="D9" s="333">
        <v>6275</v>
      </c>
      <c r="E9" s="391">
        <f t="shared" si="0"/>
        <v>66.05263157894737</v>
      </c>
      <c r="F9" s="392">
        <f t="shared" si="1"/>
        <v>-31.615082824760236</v>
      </c>
      <c r="G9">
        <f>C9/0.4*0.6</f>
        <v>14250</v>
      </c>
      <c r="H9">
        <f>D9/0.4*0.6</f>
        <v>9412.5</v>
      </c>
    </row>
    <row r="10" spans="1:8" ht="28.5" customHeight="1">
      <c r="A10" s="394" t="s">
        <v>76</v>
      </c>
      <c r="B10" s="333">
        <v>93918</v>
      </c>
      <c r="C10" s="393">
        <v>133500</v>
      </c>
      <c r="D10" s="333">
        <v>144190</v>
      </c>
      <c r="E10" s="391">
        <f t="shared" si="0"/>
        <v>108.00749063670412</v>
      </c>
      <c r="F10" s="392">
        <f t="shared" si="1"/>
        <v>53.527545305479265</v>
      </c>
      <c r="G10">
        <f>C10/0.1*0.9</f>
        <v>1201500</v>
      </c>
      <c r="H10">
        <f>D10/0.1*0.9</f>
        <v>1297710</v>
      </c>
    </row>
    <row r="11" spans="1:8" ht="28.5" customHeight="1">
      <c r="A11" s="394" t="s">
        <v>77</v>
      </c>
      <c r="B11" s="333">
        <v>9103</v>
      </c>
      <c r="C11" s="393">
        <v>9500</v>
      </c>
      <c r="D11" s="333">
        <v>8395</v>
      </c>
      <c r="E11" s="391">
        <f t="shared" si="0"/>
        <v>88.36842105263158</v>
      </c>
      <c r="F11" s="392">
        <f t="shared" si="1"/>
        <v>-7.7776557178952</v>
      </c>
      <c r="G11">
        <f>C11/0.2*0.8</f>
        <v>38000</v>
      </c>
      <c r="H11">
        <f>D11/0.2*0.8</f>
        <v>33580</v>
      </c>
    </row>
    <row r="12" spans="1:8" ht="28.5" customHeight="1">
      <c r="A12" s="394" t="s">
        <v>78</v>
      </c>
      <c r="B12" s="333">
        <v>5885</v>
      </c>
      <c r="C12" s="393">
        <v>6000</v>
      </c>
      <c r="D12" s="333">
        <v>12398</v>
      </c>
      <c r="E12" s="391">
        <f t="shared" si="0"/>
        <v>206.63333333333333</v>
      </c>
      <c r="F12" s="392">
        <f t="shared" si="1"/>
        <v>110.67119796091757</v>
      </c>
      <c r="G12">
        <f>C12/0.4*0.6</f>
        <v>9000</v>
      </c>
      <c r="H12">
        <f>D12/0.4*0.6</f>
        <v>18597</v>
      </c>
    </row>
    <row r="13" spans="1:6" ht="28.5" customHeight="1">
      <c r="A13" s="394" t="s">
        <v>79</v>
      </c>
      <c r="B13" s="333">
        <v>8432</v>
      </c>
      <c r="C13" s="393">
        <v>9000</v>
      </c>
      <c r="D13" s="333">
        <v>12045</v>
      </c>
      <c r="E13" s="391">
        <f t="shared" si="0"/>
        <v>133.83333333333334</v>
      </c>
      <c r="F13" s="392">
        <f t="shared" si="1"/>
        <v>42.848671726755214</v>
      </c>
    </row>
    <row r="14" spans="1:8" ht="28.5" customHeight="1">
      <c r="A14" s="394" t="s">
        <v>80</v>
      </c>
      <c r="B14" s="333">
        <v>4396</v>
      </c>
      <c r="C14" s="393">
        <v>4500</v>
      </c>
      <c r="D14" s="333">
        <v>7673</v>
      </c>
      <c r="E14" s="391">
        <f t="shared" si="0"/>
        <v>170.5111111111111</v>
      </c>
      <c r="F14" s="392">
        <f t="shared" si="1"/>
        <v>74.54504094631483</v>
      </c>
      <c r="G14">
        <f>C14/0.4*0.6</f>
        <v>6750</v>
      </c>
      <c r="H14">
        <f>D14/0.4*0.6</f>
        <v>11509.5</v>
      </c>
    </row>
    <row r="15" spans="1:6" ht="28.5" customHeight="1">
      <c r="A15" s="394" t="s">
        <v>81</v>
      </c>
      <c r="B15" s="333">
        <v>4544</v>
      </c>
      <c r="C15" s="393">
        <v>2200</v>
      </c>
      <c r="D15" s="333">
        <v>8940</v>
      </c>
      <c r="E15" s="391">
        <f t="shared" si="0"/>
        <v>406.3636363636364</v>
      </c>
      <c r="F15" s="392">
        <f t="shared" si="1"/>
        <v>96.74295774647888</v>
      </c>
    </row>
    <row r="16" spans="1:6" ht="28.5" customHeight="1">
      <c r="A16" s="394" t="s">
        <v>82</v>
      </c>
      <c r="B16" s="333">
        <v>11592</v>
      </c>
      <c r="C16" s="393">
        <v>12000</v>
      </c>
      <c r="D16" s="333">
        <v>11900</v>
      </c>
      <c r="E16" s="391">
        <f t="shared" si="0"/>
        <v>99.16666666666667</v>
      </c>
      <c r="F16" s="392">
        <f t="shared" si="1"/>
        <v>2.65700483091787</v>
      </c>
    </row>
    <row r="17" spans="1:6" ht="28.5" customHeight="1">
      <c r="A17" s="394" t="s">
        <v>83</v>
      </c>
      <c r="B17" s="333">
        <v>10134</v>
      </c>
      <c r="C17" s="393">
        <v>10000</v>
      </c>
      <c r="D17" s="333">
        <v>37300</v>
      </c>
      <c r="E17" s="391">
        <f t="shared" si="0"/>
        <v>373</v>
      </c>
      <c r="F17" s="392">
        <f t="shared" si="1"/>
        <v>268.06789027037695</v>
      </c>
    </row>
    <row r="18" spans="1:6" ht="28.5" customHeight="1">
      <c r="A18" s="394" t="s">
        <v>84</v>
      </c>
      <c r="B18" s="333">
        <v>13219</v>
      </c>
      <c r="C18" s="393">
        <v>10000</v>
      </c>
      <c r="D18" s="333">
        <v>11890</v>
      </c>
      <c r="E18" s="391">
        <f t="shared" si="0"/>
        <v>118.9</v>
      </c>
      <c r="F18" s="392">
        <f t="shared" si="1"/>
        <v>-10.053710568121645</v>
      </c>
    </row>
    <row r="19" spans="1:6" ht="28.5" customHeight="1">
      <c r="A19" s="337" t="s">
        <v>85</v>
      </c>
      <c r="B19" s="333">
        <v>1715</v>
      </c>
      <c r="C19" s="393">
        <v>3200</v>
      </c>
      <c r="D19" s="333">
        <v>4080</v>
      </c>
      <c r="E19" s="391">
        <f t="shared" si="0"/>
        <v>127.49999999999999</v>
      </c>
      <c r="F19" s="392">
        <f t="shared" si="1"/>
        <v>137.9008746355685</v>
      </c>
    </row>
    <row r="20" spans="1:6" ht="28.5" customHeight="1">
      <c r="A20" s="337" t="s">
        <v>86</v>
      </c>
      <c r="B20" s="333"/>
      <c r="C20" s="393"/>
      <c r="D20" s="333">
        <v>16</v>
      </c>
      <c r="E20" s="391"/>
      <c r="F20" s="392"/>
    </row>
    <row r="21" spans="1:6" ht="28.5" customHeight="1">
      <c r="A21" s="338" t="s">
        <v>87</v>
      </c>
      <c r="B21" s="333">
        <f>SUM(B22:B27)</f>
        <v>69352</v>
      </c>
      <c r="C21" s="333">
        <f>SUM(C22:C27)</f>
        <v>70600</v>
      </c>
      <c r="D21" s="333">
        <f>SUM(D22:D27)</f>
        <v>63229</v>
      </c>
      <c r="E21" s="391">
        <f t="shared" si="0"/>
        <v>89.55949008498584</v>
      </c>
      <c r="F21" s="392">
        <f t="shared" si="1"/>
        <v>-8.828872995731913</v>
      </c>
    </row>
    <row r="22" spans="1:6" ht="28.5" customHeight="1">
      <c r="A22" s="340" t="s">
        <v>88</v>
      </c>
      <c r="B22" s="333">
        <v>43607</v>
      </c>
      <c r="C22" s="393">
        <v>44000</v>
      </c>
      <c r="D22" s="333">
        <v>37819</v>
      </c>
      <c r="E22" s="391">
        <f t="shared" si="0"/>
        <v>85.95227272727273</v>
      </c>
      <c r="F22" s="392">
        <f t="shared" si="1"/>
        <v>-13.273098355768568</v>
      </c>
    </row>
    <row r="23" spans="1:6" ht="28.5" customHeight="1">
      <c r="A23" s="340" t="s">
        <v>89</v>
      </c>
      <c r="B23" s="333">
        <v>10482</v>
      </c>
      <c r="C23" s="393">
        <v>10500</v>
      </c>
      <c r="D23" s="333">
        <v>13731</v>
      </c>
      <c r="E23" s="391">
        <f t="shared" si="0"/>
        <v>130.77142857142857</v>
      </c>
      <c r="F23" s="392">
        <f t="shared" si="1"/>
        <v>30.99599313108186</v>
      </c>
    </row>
    <row r="24" spans="1:6" ht="28.5" customHeight="1">
      <c r="A24" s="340" t="s">
        <v>90</v>
      </c>
      <c r="B24" s="333">
        <v>3544</v>
      </c>
      <c r="C24" s="333">
        <v>3600</v>
      </c>
      <c r="D24" s="333">
        <v>5153</v>
      </c>
      <c r="E24" s="391">
        <f t="shared" si="0"/>
        <v>143.13888888888889</v>
      </c>
      <c r="F24" s="392">
        <f t="shared" si="1"/>
        <v>45.40067720090292</v>
      </c>
    </row>
    <row r="25" spans="1:6" ht="28.5" customHeight="1">
      <c r="A25" s="340" t="s">
        <v>91</v>
      </c>
      <c r="B25" s="333"/>
      <c r="C25" s="333">
        <v>500</v>
      </c>
      <c r="D25" s="333"/>
      <c r="E25" s="391">
        <f t="shared" si="0"/>
        <v>0</v>
      </c>
      <c r="F25" s="392"/>
    </row>
    <row r="26" spans="1:6" ht="28.5" customHeight="1">
      <c r="A26" s="395" t="s">
        <v>92</v>
      </c>
      <c r="B26" s="333">
        <v>11283</v>
      </c>
      <c r="C26" s="393">
        <v>11500</v>
      </c>
      <c r="D26" s="333">
        <v>6523</v>
      </c>
      <c r="E26" s="391">
        <f t="shared" si="0"/>
        <v>56.72173913043478</v>
      </c>
      <c r="F26" s="392">
        <f t="shared" si="1"/>
        <v>-42.18736151732695</v>
      </c>
    </row>
    <row r="27" spans="1:6" ht="28.5" customHeight="1">
      <c r="A27" s="340" t="s">
        <v>93</v>
      </c>
      <c r="B27" s="333">
        <v>436</v>
      </c>
      <c r="C27" s="333">
        <v>500</v>
      </c>
      <c r="D27" s="333">
        <v>3</v>
      </c>
      <c r="E27" s="391">
        <f t="shared" si="0"/>
        <v>0.6</v>
      </c>
      <c r="F27" s="392">
        <f t="shared" si="1"/>
        <v>-99.31192660550458</v>
      </c>
    </row>
    <row r="28" spans="1:6" s="380" customFormat="1" ht="28.5" customHeight="1">
      <c r="A28" s="396" t="s">
        <v>94</v>
      </c>
      <c r="B28" s="316">
        <f>B21+B6</f>
        <v>427562</v>
      </c>
      <c r="C28" s="316">
        <f>C21+C6</f>
        <v>475000</v>
      </c>
      <c r="D28" s="316">
        <f>D21+D6</f>
        <v>521022</v>
      </c>
      <c r="E28" s="391">
        <f t="shared" si="0"/>
        <v>109.68884210526315</v>
      </c>
      <c r="F28" s="392">
        <f t="shared" si="1"/>
        <v>21.85881813631707</v>
      </c>
    </row>
    <row r="29" spans="3:5" ht="14.25">
      <c r="C29" s="70"/>
      <c r="D29" s="70"/>
      <c r="E29" s="364"/>
    </row>
    <row r="30" spans="3:5" ht="14.25">
      <c r="C30" s="70"/>
      <c r="D30" s="70"/>
      <c r="E30" s="364"/>
    </row>
    <row r="31" spans="3:5" ht="14.25">
      <c r="C31" s="70"/>
      <c r="D31" s="70"/>
      <c r="E31" s="364"/>
    </row>
  </sheetData>
  <sheetProtection/>
  <mergeCells count="9">
    <mergeCell ref="A2:F2"/>
    <mergeCell ref="A4:A5"/>
    <mergeCell ref="B4:B5"/>
    <mergeCell ref="C4:C5"/>
    <mergeCell ref="D4:D5"/>
    <mergeCell ref="E4:E5"/>
    <mergeCell ref="F4:F5"/>
    <mergeCell ref="G4:G5"/>
    <mergeCell ref="H4:H5"/>
  </mergeCells>
  <printOptions horizontalCentered="1"/>
  <pageMargins left="0.63" right="0.55" top="0.55" bottom="0.51" header="0.8300000000000001" footer="0.51"/>
  <pageSetup firstPageNumber="24" useFirstPageNumber="1" fitToHeight="1" fitToWidth="1" horizontalDpi="600" verticalDpi="600" orientation="portrait" paperSize="9" scale="88"/>
  <headerFooter scaleWithDoc="0" alignWithMargins="0">
    <oddFooter>&amp;C&amp;"宋体"&amp;12 &amp;P</oddFooter>
  </headerFooter>
</worksheet>
</file>

<file path=xl/worksheets/sheet40.xml><?xml version="1.0" encoding="utf-8"?>
<worksheet xmlns="http://schemas.openxmlformats.org/spreadsheetml/2006/main" xmlns:r="http://schemas.openxmlformats.org/officeDocument/2006/relationships">
  <dimension ref="A1:O24"/>
  <sheetViews>
    <sheetView zoomScaleSheetLayoutView="100" workbookViewId="0" topLeftCell="A1">
      <selection activeCell="I25" sqref="I25"/>
    </sheetView>
  </sheetViews>
  <sheetFormatPr defaultColWidth="9.00390625" defaultRowHeight="14.25"/>
  <sheetData>
    <row r="1" spans="1:15" ht="14.25">
      <c r="A1" s="1" t="s">
        <v>933</v>
      </c>
      <c r="B1" s="1"/>
      <c r="C1" s="1"/>
      <c r="D1" s="1"/>
      <c r="E1" s="1"/>
      <c r="F1" s="1"/>
      <c r="G1" s="1"/>
      <c r="H1" s="1"/>
      <c r="I1" s="1"/>
      <c r="J1" s="1"/>
      <c r="K1" s="1"/>
      <c r="L1" s="1"/>
      <c r="M1" s="1"/>
      <c r="N1" s="1"/>
      <c r="O1" s="1"/>
    </row>
    <row r="2" spans="1:15" ht="14.25">
      <c r="A2" s="1"/>
      <c r="B2" s="1"/>
      <c r="C2" s="1"/>
      <c r="D2" s="1"/>
      <c r="E2" s="1"/>
      <c r="F2" s="1"/>
      <c r="G2" s="1"/>
      <c r="H2" s="1"/>
      <c r="I2" s="1"/>
      <c r="J2" s="1"/>
      <c r="K2" s="1"/>
      <c r="L2" s="1"/>
      <c r="M2" s="1"/>
      <c r="N2" s="1"/>
      <c r="O2" s="1"/>
    </row>
    <row r="3" spans="1:15" ht="14.25">
      <c r="A3" s="1"/>
      <c r="B3" s="1"/>
      <c r="C3" s="1"/>
      <c r="D3" s="1"/>
      <c r="E3" s="1"/>
      <c r="F3" s="1"/>
      <c r="G3" s="1"/>
      <c r="H3" s="1"/>
      <c r="I3" s="1"/>
      <c r="J3" s="1"/>
      <c r="K3" s="1"/>
      <c r="L3" s="1"/>
      <c r="M3" s="1"/>
      <c r="N3" s="1"/>
      <c r="O3" s="1"/>
    </row>
    <row r="4" spans="1:15" ht="14.25">
      <c r="A4" s="1"/>
      <c r="B4" s="1"/>
      <c r="C4" s="1"/>
      <c r="D4" s="1"/>
      <c r="E4" s="1"/>
      <c r="F4" s="1"/>
      <c r="G4" s="1"/>
      <c r="H4" s="1"/>
      <c r="I4" s="1"/>
      <c r="J4" s="1"/>
      <c r="K4" s="1"/>
      <c r="L4" s="1"/>
      <c r="M4" s="1"/>
      <c r="N4" s="1"/>
      <c r="O4" s="1"/>
    </row>
    <row r="5" spans="1:15" ht="14.25">
      <c r="A5" s="1"/>
      <c r="B5" s="1"/>
      <c r="C5" s="1"/>
      <c r="D5" s="1"/>
      <c r="E5" s="1"/>
      <c r="F5" s="1"/>
      <c r="G5" s="1"/>
      <c r="H5" s="1"/>
      <c r="I5" s="1"/>
      <c r="J5" s="1"/>
      <c r="K5" s="1"/>
      <c r="L5" s="1"/>
      <c r="M5" s="1"/>
      <c r="N5" s="1"/>
      <c r="O5" s="1"/>
    </row>
    <row r="6" spans="1:15" ht="14.25">
      <c r="A6" s="1"/>
      <c r="B6" s="1"/>
      <c r="C6" s="1"/>
      <c r="D6" s="1"/>
      <c r="E6" s="1"/>
      <c r="F6" s="1"/>
      <c r="G6" s="1"/>
      <c r="H6" s="1"/>
      <c r="I6" s="1"/>
      <c r="J6" s="1"/>
      <c r="K6" s="1"/>
      <c r="L6" s="1"/>
      <c r="M6" s="1"/>
      <c r="N6" s="1"/>
      <c r="O6" s="1"/>
    </row>
    <row r="7" spans="1:15" ht="14.25">
      <c r="A7" s="1"/>
      <c r="B7" s="1"/>
      <c r="C7" s="1"/>
      <c r="D7" s="1"/>
      <c r="E7" s="1"/>
      <c r="F7" s="1"/>
      <c r="G7" s="1"/>
      <c r="H7" s="1"/>
      <c r="I7" s="1"/>
      <c r="J7" s="1"/>
      <c r="K7" s="1"/>
      <c r="L7" s="1"/>
      <c r="M7" s="1"/>
      <c r="N7" s="1"/>
      <c r="O7" s="1"/>
    </row>
    <row r="8" spans="1:15" ht="14.25">
      <c r="A8" s="1"/>
      <c r="B8" s="1"/>
      <c r="C8" s="1"/>
      <c r="D8" s="1"/>
      <c r="E8" s="1"/>
      <c r="F8" s="1"/>
      <c r="G8" s="1"/>
      <c r="H8" s="1"/>
      <c r="I8" s="1"/>
      <c r="J8" s="1"/>
      <c r="K8" s="1"/>
      <c r="L8" s="1"/>
      <c r="M8" s="1"/>
      <c r="N8" s="1"/>
      <c r="O8" s="1"/>
    </row>
    <row r="9" spans="1:15" ht="14.25">
      <c r="A9" s="1"/>
      <c r="B9" s="1"/>
      <c r="C9" s="1"/>
      <c r="D9" s="1"/>
      <c r="E9" s="1"/>
      <c r="F9" s="1"/>
      <c r="G9" s="1"/>
      <c r="H9" s="1"/>
      <c r="I9" s="1"/>
      <c r="J9" s="1"/>
      <c r="K9" s="1"/>
      <c r="L9" s="1"/>
      <c r="M9" s="1"/>
      <c r="N9" s="1"/>
      <c r="O9" s="1"/>
    </row>
    <row r="10" spans="1:15" ht="14.25">
      <c r="A10" s="1"/>
      <c r="B10" s="1"/>
      <c r="C10" s="1"/>
      <c r="D10" s="1"/>
      <c r="E10" s="1"/>
      <c r="F10" s="1"/>
      <c r="G10" s="1"/>
      <c r="H10" s="1"/>
      <c r="I10" s="1"/>
      <c r="J10" s="1"/>
      <c r="K10" s="1"/>
      <c r="L10" s="1"/>
      <c r="M10" s="1"/>
      <c r="N10" s="1"/>
      <c r="O10" s="1"/>
    </row>
    <row r="11" spans="1:15" ht="14.25">
      <c r="A11" s="1"/>
      <c r="B11" s="1"/>
      <c r="C11" s="1"/>
      <c r="D11" s="1"/>
      <c r="E11" s="1"/>
      <c r="F11" s="1"/>
      <c r="G11" s="1"/>
      <c r="H11" s="1"/>
      <c r="I11" s="1"/>
      <c r="J11" s="1"/>
      <c r="K11" s="1"/>
      <c r="L11" s="1"/>
      <c r="M11" s="1"/>
      <c r="N11" s="1"/>
      <c r="O11" s="1"/>
    </row>
    <row r="12" spans="1:15" ht="14.25">
      <c r="A12" s="1"/>
      <c r="B12" s="1"/>
      <c r="C12" s="1"/>
      <c r="D12" s="1"/>
      <c r="E12" s="1"/>
      <c r="F12" s="1"/>
      <c r="G12" s="1"/>
      <c r="H12" s="1"/>
      <c r="I12" s="1"/>
      <c r="J12" s="1"/>
      <c r="K12" s="1"/>
      <c r="L12" s="1"/>
      <c r="M12" s="1"/>
      <c r="N12" s="1"/>
      <c r="O12" s="1"/>
    </row>
    <row r="13" spans="1:15" ht="14.25">
      <c r="A13" s="1"/>
      <c r="B13" s="1"/>
      <c r="C13" s="1"/>
      <c r="D13" s="1"/>
      <c r="E13" s="1"/>
      <c r="F13" s="1"/>
      <c r="G13" s="1"/>
      <c r="H13" s="1"/>
      <c r="I13" s="1"/>
      <c r="J13" s="1"/>
      <c r="K13" s="1"/>
      <c r="L13" s="1"/>
      <c r="M13" s="1"/>
      <c r="N13" s="1"/>
      <c r="O13" s="1"/>
    </row>
    <row r="14" spans="1:15" ht="14.25">
      <c r="A14" s="1"/>
      <c r="B14" s="1"/>
      <c r="C14" s="1"/>
      <c r="D14" s="1"/>
      <c r="E14" s="1"/>
      <c r="F14" s="1"/>
      <c r="G14" s="1"/>
      <c r="H14" s="1"/>
      <c r="I14" s="1"/>
      <c r="J14" s="1"/>
      <c r="K14" s="1"/>
      <c r="L14" s="1"/>
      <c r="M14" s="1"/>
      <c r="N14" s="1"/>
      <c r="O14" s="1"/>
    </row>
    <row r="15" spans="1:15" ht="14.25">
      <c r="A15" s="1"/>
      <c r="B15" s="1"/>
      <c r="C15" s="1"/>
      <c r="D15" s="1"/>
      <c r="E15" s="1"/>
      <c r="F15" s="1"/>
      <c r="G15" s="1"/>
      <c r="H15" s="1"/>
      <c r="I15" s="1"/>
      <c r="J15" s="1"/>
      <c r="K15" s="1"/>
      <c r="L15" s="1"/>
      <c r="M15" s="1"/>
      <c r="N15" s="1"/>
      <c r="O15" s="1"/>
    </row>
    <row r="16" spans="1:15" ht="14.25">
      <c r="A16" s="1"/>
      <c r="B16" s="1"/>
      <c r="C16" s="1"/>
      <c r="D16" s="1"/>
      <c r="E16" s="1"/>
      <c r="F16" s="1"/>
      <c r="G16" s="1"/>
      <c r="H16" s="1"/>
      <c r="I16" s="1"/>
      <c r="J16" s="1"/>
      <c r="K16" s="1"/>
      <c r="L16" s="1"/>
      <c r="M16" s="1"/>
      <c r="N16" s="1"/>
      <c r="O16" s="1"/>
    </row>
    <row r="17" spans="1:15" ht="14.25">
      <c r="A17" s="1"/>
      <c r="B17" s="1"/>
      <c r="C17" s="1"/>
      <c r="D17" s="1"/>
      <c r="E17" s="1"/>
      <c r="F17" s="1"/>
      <c r="G17" s="1"/>
      <c r="H17" s="1"/>
      <c r="I17" s="1"/>
      <c r="J17" s="1"/>
      <c r="K17" s="1"/>
      <c r="L17" s="1"/>
      <c r="M17" s="1"/>
      <c r="N17" s="1"/>
      <c r="O17" s="1"/>
    </row>
    <row r="18" spans="1:15" ht="14.25">
      <c r="A18" s="1"/>
      <c r="B18" s="1"/>
      <c r="C18" s="1"/>
      <c r="D18" s="1"/>
      <c r="E18" s="1"/>
      <c r="F18" s="1"/>
      <c r="G18" s="1"/>
      <c r="H18" s="1"/>
      <c r="I18" s="1"/>
      <c r="J18" s="1"/>
      <c r="K18" s="1"/>
      <c r="L18" s="1"/>
      <c r="M18" s="1"/>
      <c r="N18" s="1"/>
      <c r="O18" s="1"/>
    </row>
    <row r="19" spans="1:15" ht="14.25">
      <c r="A19" s="1"/>
      <c r="B19" s="1"/>
      <c r="C19" s="1"/>
      <c r="D19" s="1"/>
      <c r="E19" s="1"/>
      <c r="F19" s="1"/>
      <c r="G19" s="1"/>
      <c r="H19" s="1"/>
      <c r="I19" s="1"/>
      <c r="J19" s="1"/>
      <c r="K19" s="1"/>
      <c r="L19" s="1"/>
      <c r="M19" s="1"/>
      <c r="N19" s="1"/>
      <c r="O19" s="1"/>
    </row>
    <row r="20" spans="1:15" ht="14.25">
      <c r="A20" s="1"/>
      <c r="B20" s="1"/>
      <c r="C20" s="1"/>
      <c r="D20" s="1"/>
      <c r="E20" s="1"/>
      <c r="F20" s="1"/>
      <c r="G20" s="1"/>
      <c r="H20" s="1"/>
      <c r="I20" s="1"/>
      <c r="J20" s="1"/>
      <c r="K20" s="1"/>
      <c r="L20" s="1"/>
      <c r="M20" s="1"/>
      <c r="N20" s="1"/>
      <c r="O20" s="1"/>
    </row>
    <row r="21" spans="1:15" ht="14.25">
      <c r="A21" s="1"/>
      <c r="B21" s="1"/>
      <c r="C21" s="1"/>
      <c r="D21" s="1"/>
      <c r="E21" s="1"/>
      <c r="F21" s="1"/>
      <c r="G21" s="1"/>
      <c r="H21" s="1"/>
      <c r="I21" s="1"/>
      <c r="J21" s="1"/>
      <c r="K21" s="1"/>
      <c r="L21" s="1"/>
      <c r="M21" s="1"/>
      <c r="N21" s="1"/>
      <c r="O21" s="1"/>
    </row>
    <row r="22" spans="1:15" ht="14.25">
      <c r="A22" s="1"/>
      <c r="B22" s="1"/>
      <c r="C22" s="1"/>
      <c r="D22" s="1"/>
      <c r="E22" s="1"/>
      <c r="F22" s="1"/>
      <c r="G22" s="1"/>
      <c r="H22" s="1"/>
      <c r="I22" s="1"/>
      <c r="J22" s="1"/>
      <c r="K22" s="1"/>
      <c r="L22" s="1"/>
      <c r="M22" s="1"/>
      <c r="N22" s="1"/>
      <c r="O22" s="1"/>
    </row>
    <row r="23" spans="1:15" ht="14.25">
      <c r="A23" s="1"/>
      <c r="B23" s="1"/>
      <c r="C23" s="1"/>
      <c r="D23" s="1"/>
      <c r="E23" s="1"/>
      <c r="F23" s="1"/>
      <c r="G23" s="1"/>
      <c r="H23" s="1"/>
      <c r="I23" s="1"/>
      <c r="J23" s="1"/>
      <c r="K23" s="1"/>
      <c r="L23" s="1"/>
      <c r="M23" s="1"/>
      <c r="N23" s="1"/>
      <c r="O23" s="1"/>
    </row>
    <row r="24" spans="1:15" ht="14.25">
      <c r="A24" s="1"/>
      <c r="B24" s="1"/>
      <c r="C24" s="1"/>
      <c r="D24" s="1"/>
      <c r="E24" s="1"/>
      <c r="F24" s="1"/>
      <c r="G24" s="1"/>
      <c r="H24" s="1"/>
      <c r="I24" s="1"/>
      <c r="J24" s="1"/>
      <c r="K24" s="1"/>
      <c r="L24" s="1"/>
      <c r="M24" s="1"/>
      <c r="N24" s="1"/>
      <c r="O24" s="1"/>
    </row>
  </sheetData>
  <sheetProtection/>
  <mergeCells count="1">
    <mergeCell ref="A1:O24"/>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sheetPr>
    <tabColor rgb="FFFF0000"/>
  </sheetPr>
  <dimension ref="A1:IV17"/>
  <sheetViews>
    <sheetView zoomScaleSheetLayoutView="100" workbookViewId="0" topLeftCell="A4">
      <selection activeCell="F17" sqref="F17"/>
    </sheetView>
  </sheetViews>
  <sheetFormatPr defaultColWidth="9.125" defaultRowHeight="14.25"/>
  <cols>
    <col min="1" max="1" width="29.125" style="2" customWidth="1"/>
    <col min="2" max="5" width="12.125" style="24" customWidth="1"/>
    <col min="6" max="251" width="9.125" style="2" customWidth="1"/>
  </cols>
  <sheetData>
    <row r="1" spans="1:5" s="2" customFormat="1" ht="33.75" customHeight="1">
      <c r="A1" s="3" t="s">
        <v>934</v>
      </c>
      <c r="B1" s="25"/>
      <c r="C1" s="25"/>
      <c r="D1" s="25"/>
      <c r="E1" s="25"/>
    </row>
    <row r="2" spans="1:5" s="2" customFormat="1" ht="36" customHeight="1">
      <c r="A2" s="4" t="s">
        <v>935</v>
      </c>
      <c r="B2" s="26"/>
      <c r="C2" s="26"/>
      <c r="D2" s="26"/>
      <c r="E2" s="27" t="s">
        <v>63</v>
      </c>
    </row>
    <row r="3" spans="1:6" s="2" customFormat="1" ht="36" customHeight="1">
      <c r="A3" s="6" t="s">
        <v>898</v>
      </c>
      <c r="B3" s="20" t="s">
        <v>936</v>
      </c>
      <c r="C3" s="20" t="s">
        <v>66</v>
      </c>
      <c r="D3" s="20" t="s">
        <v>767</v>
      </c>
      <c r="E3" s="20" t="s">
        <v>899</v>
      </c>
      <c r="F3" s="16" t="s">
        <v>937</v>
      </c>
    </row>
    <row r="4" spans="1:6" s="2" customFormat="1" ht="36" customHeight="1">
      <c r="A4" s="11" t="s">
        <v>938</v>
      </c>
      <c r="B4" s="11"/>
      <c r="C4" s="11"/>
      <c r="D4" s="11"/>
      <c r="E4" s="12"/>
      <c r="F4" s="28"/>
    </row>
    <row r="5" spans="1:6" s="2" customFormat="1" ht="36" customHeight="1">
      <c r="A5" s="11" t="s">
        <v>939</v>
      </c>
      <c r="B5" s="12">
        <v>15436</v>
      </c>
      <c r="C5" s="12">
        <v>15170</v>
      </c>
      <c r="D5" s="12">
        <v>15170</v>
      </c>
      <c r="E5" s="12">
        <v>16175</v>
      </c>
      <c r="F5" s="23">
        <v>0.0479</v>
      </c>
    </row>
    <row r="6" spans="1:6" s="2" customFormat="1" ht="36" customHeight="1">
      <c r="A6" s="11" t="s">
        <v>940</v>
      </c>
      <c r="B6" s="12">
        <v>31042</v>
      </c>
      <c r="C6" s="12">
        <v>31895</v>
      </c>
      <c r="D6" s="12">
        <v>31895</v>
      </c>
      <c r="E6" s="12">
        <v>10395</v>
      </c>
      <c r="F6" s="23">
        <v>-0.6651</v>
      </c>
    </row>
    <row r="7" spans="1:6" s="2" customFormat="1" ht="36" customHeight="1">
      <c r="A7" s="11" t="s">
        <v>941</v>
      </c>
      <c r="B7" s="11"/>
      <c r="C7" s="11"/>
      <c r="D7" s="11"/>
      <c r="E7" s="12"/>
      <c r="F7" s="28"/>
    </row>
    <row r="8" spans="1:6" s="2" customFormat="1" ht="36" customHeight="1">
      <c r="A8" s="11" t="s">
        <v>942</v>
      </c>
      <c r="B8" s="11"/>
      <c r="C8" s="11"/>
      <c r="D8" s="11"/>
      <c r="E8" s="12"/>
      <c r="F8" s="28"/>
    </row>
    <row r="9" spans="1:6" s="2" customFormat="1" ht="36" customHeight="1">
      <c r="A9" s="11" t="s">
        <v>943</v>
      </c>
      <c r="B9" s="11"/>
      <c r="C9" s="11"/>
      <c r="D9" s="11"/>
      <c r="E9" s="12"/>
      <c r="F9" s="28"/>
    </row>
    <row r="10" spans="1:6" s="2" customFormat="1" ht="36" customHeight="1">
      <c r="A10" s="11" t="s">
        <v>944</v>
      </c>
      <c r="B10" s="11"/>
      <c r="C10" s="11"/>
      <c r="D10" s="11"/>
      <c r="E10" s="12"/>
      <c r="F10" s="28"/>
    </row>
    <row r="11" spans="1:6" s="2" customFormat="1" ht="36" customHeight="1">
      <c r="A11" s="11" t="s">
        <v>945</v>
      </c>
      <c r="B11" s="11"/>
      <c r="C11" s="11"/>
      <c r="D11" s="11"/>
      <c r="E11" s="12"/>
      <c r="F11" s="28"/>
    </row>
    <row r="12" spans="1:6" s="2" customFormat="1" ht="36" customHeight="1">
      <c r="A12" s="11" t="s">
        <v>946</v>
      </c>
      <c r="B12" s="11"/>
      <c r="C12" s="11"/>
      <c r="D12" s="11"/>
      <c r="E12" s="12"/>
      <c r="F12" s="28"/>
    </row>
    <row r="13" spans="1:6" s="2" customFormat="1" ht="36" customHeight="1">
      <c r="A13" s="11" t="s">
        <v>947</v>
      </c>
      <c r="B13" s="11"/>
      <c r="C13" s="11"/>
      <c r="D13" s="11"/>
      <c r="E13" s="12"/>
      <c r="F13" s="28"/>
    </row>
    <row r="14" spans="1:6" s="2" customFormat="1" ht="36" customHeight="1">
      <c r="A14" s="6"/>
      <c r="B14" s="20"/>
      <c r="C14" s="20"/>
      <c r="D14" s="20"/>
      <c r="E14" s="12"/>
      <c r="F14" s="28"/>
    </row>
    <row r="15" spans="1:6" s="2" customFormat="1" ht="36" customHeight="1">
      <c r="A15" s="14" t="s">
        <v>779</v>
      </c>
      <c r="B15" s="12">
        <f>SUM(B4:B14)</f>
        <v>46478</v>
      </c>
      <c r="C15" s="12">
        <f>SUM(C4:C14)</f>
        <v>47065</v>
      </c>
      <c r="D15" s="12">
        <f>SUM(D4:D14)</f>
        <v>47065</v>
      </c>
      <c r="E15" s="12">
        <f>SUM(E4:E14)</f>
        <v>26570</v>
      </c>
      <c r="F15" s="23">
        <v>-0.42829999999999996</v>
      </c>
    </row>
    <row r="16" spans="1:256" s="2" customFormat="1" ht="36" customHeight="1">
      <c r="A16" s="15" t="s">
        <v>948</v>
      </c>
      <c r="B16" s="12">
        <v>78998</v>
      </c>
      <c r="C16" s="12">
        <v>90978</v>
      </c>
      <c r="D16" s="12">
        <v>90978</v>
      </c>
      <c r="E16" s="12">
        <v>95204</v>
      </c>
      <c r="F16" s="28"/>
      <c r="IR16"/>
      <c r="IS16"/>
      <c r="IT16"/>
      <c r="IU16"/>
      <c r="IV16"/>
    </row>
    <row r="17" spans="1:256" s="2" customFormat="1" ht="36" customHeight="1">
      <c r="A17" s="14" t="s">
        <v>228</v>
      </c>
      <c r="B17" s="12">
        <f>B15+B16</f>
        <v>125476</v>
      </c>
      <c r="C17" s="12">
        <f>C15+C16</f>
        <v>138043</v>
      </c>
      <c r="D17" s="12">
        <f>D15+D16</f>
        <v>138043</v>
      </c>
      <c r="E17" s="12">
        <f>E15+E16</f>
        <v>121774</v>
      </c>
      <c r="F17" s="23">
        <v>-0.029500000000000002</v>
      </c>
      <c r="IR17"/>
      <c r="IS17"/>
      <c r="IT17"/>
      <c r="IU17"/>
      <c r="IV17"/>
    </row>
  </sheetData>
  <sheetProtection/>
  <mergeCells count="1">
    <mergeCell ref="A1:E1"/>
  </mergeCells>
  <printOptions/>
  <pageMargins left="0.5118055555555555" right="0.3145833333333333" top="1" bottom="1" header="0.51" footer="0.51"/>
  <pageSetup orientation="portrait" paperSize="9"/>
</worksheet>
</file>

<file path=xl/worksheets/sheet42.xml><?xml version="1.0" encoding="utf-8"?>
<worksheet xmlns="http://schemas.openxmlformats.org/spreadsheetml/2006/main" xmlns:r="http://schemas.openxmlformats.org/officeDocument/2006/relationships">
  <sheetPr>
    <tabColor rgb="FFFF0000"/>
  </sheetPr>
  <dimension ref="A1:IV17"/>
  <sheetViews>
    <sheetView zoomScaleSheetLayoutView="100" workbookViewId="0" topLeftCell="A1">
      <selection activeCell="F3" sqref="F3"/>
    </sheetView>
  </sheetViews>
  <sheetFormatPr defaultColWidth="9.125" defaultRowHeight="14.25"/>
  <cols>
    <col min="1" max="1" width="31.25390625" style="2" customWidth="1"/>
    <col min="2" max="5" width="12.625" style="2" customWidth="1"/>
    <col min="6" max="251" width="9.125" style="2" customWidth="1"/>
  </cols>
  <sheetData>
    <row r="1" spans="1:5" s="2" customFormat="1" ht="37.5" customHeight="1">
      <c r="A1" s="3" t="s">
        <v>949</v>
      </c>
      <c r="B1" s="3"/>
      <c r="C1" s="3"/>
      <c r="D1" s="3"/>
      <c r="E1" s="3"/>
    </row>
    <row r="2" spans="1:5" s="2" customFormat="1" ht="24.75" customHeight="1">
      <c r="A2" s="4" t="s">
        <v>950</v>
      </c>
      <c r="B2" s="4"/>
      <c r="C2" s="4"/>
      <c r="D2" s="4"/>
      <c r="E2" s="19" t="s">
        <v>63</v>
      </c>
    </row>
    <row r="3" spans="1:6" s="2" customFormat="1" ht="48.75" customHeight="1">
      <c r="A3" s="6" t="s">
        <v>898</v>
      </c>
      <c r="B3" s="20" t="s">
        <v>936</v>
      </c>
      <c r="C3" s="20" t="s">
        <v>66</v>
      </c>
      <c r="D3" s="20" t="s">
        <v>767</v>
      </c>
      <c r="E3" s="6" t="s">
        <v>899</v>
      </c>
      <c r="F3" s="16" t="s">
        <v>937</v>
      </c>
    </row>
    <row r="4" spans="1:6" s="2" customFormat="1" ht="36" customHeight="1">
      <c r="A4" s="11" t="s">
        <v>951</v>
      </c>
      <c r="B4" s="12"/>
      <c r="C4" s="12"/>
      <c r="D4" s="12"/>
      <c r="E4" s="13"/>
      <c r="F4" s="21"/>
    </row>
    <row r="5" spans="1:6" s="2" customFormat="1" ht="36" customHeight="1">
      <c r="A5" s="11" t="s">
        <v>952</v>
      </c>
      <c r="B5" s="12">
        <v>10068</v>
      </c>
      <c r="C5" s="12">
        <v>10081</v>
      </c>
      <c r="D5" s="12">
        <v>10081</v>
      </c>
      <c r="E5" s="13">
        <v>10079</v>
      </c>
      <c r="F5" s="22">
        <v>0.0011</v>
      </c>
    </row>
    <row r="6" spans="1:6" s="2" customFormat="1" ht="36" customHeight="1">
      <c r="A6" s="11" t="s">
        <v>953</v>
      </c>
      <c r="B6" s="12">
        <v>24430</v>
      </c>
      <c r="C6" s="12">
        <v>20102</v>
      </c>
      <c r="D6" s="12">
        <v>20102</v>
      </c>
      <c r="E6" s="13">
        <v>22530</v>
      </c>
      <c r="F6" s="22">
        <v>-0.07780000000000001</v>
      </c>
    </row>
    <row r="7" spans="1:6" s="2" customFormat="1" ht="36" customHeight="1">
      <c r="A7" s="11" t="s">
        <v>954</v>
      </c>
      <c r="B7" s="12"/>
      <c r="C7" s="12"/>
      <c r="D7" s="12"/>
      <c r="E7" s="12"/>
      <c r="F7" s="21"/>
    </row>
    <row r="8" spans="1:6" s="2" customFormat="1" ht="36" customHeight="1">
      <c r="A8" s="11" t="s">
        <v>955</v>
      </c>
      <c r="B8" s="12"/>
      <c r="C8" s="12"/>
      <c r="D8" s="12"/>
      <c r="E8" s="12"/>
      <c r="F8" s="21"/>
    </row>
    <row r="9" spans="1:6" s="2" customFormat="1" ht="36" customHeight="1">
      <c r="A9" s="11" t="s">
        <v>956</v>
      </c>
      <c r="B9" s="12"/>
      <c r="C9" s="12"/>
      <c r="D9" s="12"/>
      <c r="E9" s="12"/>
      <c r="F9" s="21"/>
    </row>
    <row r="10" spans="1:6" s="2" customFormat="1" ht="36" customHeight="1">
      <c r="A10" s="11" t="s">
        <v>957</v>
      </c>
      <c r="B10" s="12"/>
      <c r="C10" s="12"/>
      <c r="D10" s="12"/>
      <c r="E10" s="12"/>
      <c r="F10" s="21"/>
    </row>
    <row r="11" spans="1:6" s="2" customFormat="1" ht="36" customHeight="1">
      <c r="A11" s="11" t="s">
        <v>958</v>
      </c>
      <c r="B11" s="12"/>
      <c r="C11" s="12"/>
      <c r="D11" s="12"/>
      <c r="E11" s="12"/>
      <c r="F11" s="21"/>
    </row>
    <row r="12" spans="1:6" s="2" customFormat="1" ht="36" customHeight="1">
      <c r="A12" s="11" t="s">
        <v>959</v>
      </c>
      <c r="B12" s="12"/>
      <c r="C12" s="12"/>
      <c r="D12" s="12"/>
      <c r="E12" s="12"/>
      <c r="F12" s="21"/>
    </row>
    <row r="13" spans="1:6" s="2" customFormat="1" ht="36" customHeight="1">
      <c r="A13" s="11" t="s">
        <v>960</v>
      </c>
      <c r="B13" s="12"/>
      <c r="C13" s="12"/>
      <c r="D13" s="12"/>
      <c r="E13" s="13"/>
      <c r="F13" s="21"/>
    </row>
    <row r="14" spans="1:6" s="2" customFormat="1" ht="36" customHeight="1">
      <c r="A14" s="6"/>
      <c r="B14" s="13"/>
      <c r="C14" s="13"/>
      <c r="D14" s="13"/>
      <c r="E14" s="13"/>
      <c r="F14" s="21"/>
    </row>
    <row r="15" spans="1:6" s="2" customFormat="1" ht="36" customHeight="1">
      <c r="A15" s="14" t="s">
        <v>830</v>
      </c>
      <c r="B15" s="12">
        <f>SUM(B4:B13)</f>
        <v>34498</v>
      </c>
      <c r="C15" s="12">
        <f>SUM(C4:C13)</f>
        <v>30183</v>
      </c>
      <c r="D15" s="12">
        <f>SUM(D4:D13)</f>
        <v>30183</v>
      </c>
      <c r="E15" s="12">
        <f>SUM(E4:E13)</f>
        <v>32609</v>
      </c>
      <c r="F15" s="22">
        <v>-0.0548</v>
      </c>
    </row>
    <row r="16" spans="1:256" s="2" customFormat="1" ht="36" customHeight="1">
      <c r="A16" s="15" t="s">
        <v>961</v>
      </c>
      <c r="B16" s="13">
        <v>90978</v>
      </c>
      <c r="C16" s="13">
        <v>107860</v>
      </c>
      <c r="D16" s="13">
        <v>107860</v>
      </c>
      <c r="E16" s="13">
        <v>89165</v>
      </c>
      <c r="F16" s="21"/>
      <c r="IR16"/>
      <c r="IS16"/>
      <c r="IT16"/>
      <c r="IU16"/>
      <c r="IV16"/>
    </row>
    <row r="17" spans="1:256" s="2" customFormat="1" ht="36" customHeight="1">
      <c r="A17" s="14" t="s">
        <v>259</v>
      </c>
      <c r="B17" s="12">
        <f>B15+B16</f>
        <v>125476</v>
      </c>
      <c r="C17" s="12">
        <f>C15+C16</f>
        <v>138043</v>
      </c>
      <c r="D17" s="12">
        <f>D15+D16</f>
        <v>138043</v>
      </c>
      <c r="E17" s="12">
        <f>E15+E16</f>
        <v>121774</v>
      </c>
      <c r="F17" s="23">
        <v>-0.029500000000000002</v>
      </c>
      <c r="IR17"/>
      <c r="IS17"/>
      <c r="IT17"/>
      <c r="IU17"/>
      <c r="IV17"/>
    </row>
  </sheetData>
  <sheetProtection/>
  <mergeCells count="1">
    <mergeCell ref="A1:E1"/>
  </mergeCells>
  <printOptions/>
  <pageMargins left="0.3145833333333333" right="0.19652777777777777" top="1" bottom="1" header="0.51" footer="0.51"/>
  <pageSetup orientation="portrait" paperSize="9"/>
</worksheet>
</file>

<file path=xl/worksheets/sheet43.xml><?xml version="1.0" encoding="utf-8"?>
<worksheet xmlns="http://schemas.openxmlformats.org/spreadsheetml/2006/main" xmlns:r="http://schemas.openxmlformats.org/officeDocument/2006/relationships">
  <dimension ref="A1:R31"/>
  <sheetViews>
    <sheetView zoomScaleSheetLayoutView="100" workbookViewId="0" topLeftCell="A1">
      <selection activeCell="A1" sqref="A1:R31"/>
    </sheetView>
  </sheetViews>
  <sheetFormatPr defaultColWidth="9.00390625" defaultRowHeight="14.25"/>
  <sheetData>
    <row r="1" spans="1:18" ht="14.25">
      <c r="A1" s="1" t="s">
        <v>962</v>
      </c>
      <c r="B1" s="1"/>
      <c r="C1" s="1"/>
      <c r="D1" s="1"/>
      <c r="E1" s="1"/>
      <c r="F1" s="1"/>
      <c r="G1" s="1"/>
      <c r="H1" s="1"/>
      <c r="I1" s="1"/>
      <c r="J1" s="1"/>
      <c r="K1" s="1"/>
      <c r="L1" s="1"/>
      <c r="M1" s="1"/>
      <c r="N1" s="1"/>
      <c r="O1" s="1"/>
      <c r="P1" s="1"/>
      <c r="Q1" s="1"/>
      <c r="R1" s="1"/>
    </row>
    <row r="2" spans="1:18" ht="14.25">
      <c r="A2" s="1"/>
      <c r="B2" s="1"/>
      <c r="C2" s="1"/>
      <c r="D2" s="1"/>
      <c r="E2" s="1"/>
      <c r="F2" s="1"/>
      <c r="G2" s="1"/>
      <c r="H2" s="1"/>
      <c r="I2" s="1"/>
      <c r="J2" s="1"/>
      <c r="K2" s="1"/>
      <c r="L2" s="1"/>
      <c r="M2" s="1"/>
      <c r="N2" s="1"/>
      <c r="O2" s="1"/>
      <c r="P2" s="1"/>
      <c r="Q2" s="1"/>
      <c r="R2" s="1"/>
    </row>
    <row r="3" spans="1:18" ht="14.25">
      <c r="A3" s="1"/>
      <c r="B3" s="1"/>
      <c r="C3" s="1"/>
      <c r="D3" s="1"/>
      <c r="E3" s="1"/>
      <c r="F3" s="1"/>
      <c r="G3" s="1"/>
      <c r="H3" s="1"/>
      <c r="I3" s="1"/>
      <c r="J3" s="1"/>
      <c r="K3" s="1"/>
      <c r="L3" s="1"/>
      <c r="M3" s="1"/>
      <c r="N3" s="1"/>
      <c r="O3" s="1"/>
      <c r="P3" s="1"/>
      <c r="Q3" s="1"/>
      <c r="R3" s="1"/>
    </row>
    <row r="4" spans="1:18" ht="14.25">
      <c r="A4" s="1"/>
      <c r="B4" s="1"/>
      <c r="C4" s="1"/>
      <c r="D4" s="1"/>
      <c r="E4" s="1"/>
      <c r="F4" s="1"/>
      <c r="G4" s="1"/>
      <c r="H4" s="1"/>
      <c r="I4" s="1"/>
      <c r="J4" s="1"/>
      <c r="K4" s="1"/>
      <c r="L4" s="1"/>
      <c r="M4" s="1"/>
      <c r="N4" s="1"/>
      <c r="O4" s="1"/>
      <c r="P4" s="1"/>
      <c r="Q4" s="1"/>
      <c r="R4" s="1"/>
    </row>
    <row r="5" spans="1:18" ht="14.25">
      <c r="A5" s="1"/>
      <c r="B5" s="1"/>
      <c r="C5" s="1"/>
      <c r="D5" s="1"/>
      <c r="E5" s="1"/>
      <c r="F5" s="1"/>
      <c r="G5" s="1"/>
      <c r="H5" s="1"/>
      <c r="I5" s="1"/>
      <c r="J5" s="1"/>
      <c r="K5" s="1"/>
      <c r="L5" s="1"/>
      <c r="M5" s="1"/>
      <c r="N5" s="1"/>
      <c r="O5" s="1"/>
      <c r="P5" s="1"/>
      <c r="Q5" s="1"/>
      <c r="R5" s="1"/>
    </row>
    <row r="6" spans="1:18" ht="14.25">
      <c r="A6" s="1"/>
      <c r="B6" s="1"/>
      <c r="C6" s="1"/>
      <c r="D6" s="1"/>
      <c r="E6" s="1"/>
      <c r="F6" s="1"/>
      <c r="G6" s="1"/>
      <c r="H6" s="1"/>
      <c r="I6" s="1"/>
      <c r="J6" s="1"/>
      <c r="K6" s="1"/>
      <c r="L6" s="1"/>
      <c r="M6" s="1"/>
      <c r="N6" s="1"/>
      <c r="O6" s="1"/>
      <c r="P6" s="1"/>
      <c r="Q6" s="1"/>
      <c r="R6" s="1"/>
    </row>
    <row r="7" spans="1:18" ht="14.25">
      <c r="A7" s="1"/>
      <c r="B7" s="1"/>
      <c r="C7" s="1"/>
      <c r="D7" s="1"/>
      <c r="E7" s="1"/>
      <c r="F7" s="1"/>
      <c r="G7" s="1"/>
      <c r="H7" s="1"/>
      <c r="I7" s="1"/>
      <c r="J7" s="1"/>
      <c r="K7" s="1"/>
      <c r="L7" s="1"/>
      <c r="M7" s="1"/>
      <c r="N7" s="1"/>
      <c r="O7" s="1"/>
      <c r="P7" s="1"/>
      <c r="Q7" s="1"/>
      <c r="R7" s="1"/>
    </row>
    <row r="8" spans="1:18" ht="14.25">
      <c r="A8" s="1"/>
      <c r="B8" s="1"/>
      <c r="C8" s="1"/>
      <c r="D8" s="1"/>
      <c r="E8" s="1"/>
      <c r="F8" s="1"/>
      <c r="G8" s="1"/>
      <c r="H8" s="1"/>
      <c r="I8" s="1"/>
      <c r="J8" s="1"/>
      <c r="K8" s="1"/>
      <c r="L8" s="1"/>
      <c r="M8" s="1"/>
      <c r="N8" s="1"/>
      <c r="O8" s="1"/>
      <c r="P8" s="1"/>
      <c r="Q8" s="1"/>
      <c r="R8" s="1"/>
    </row>
    <row r="9" spans="1:18" ht="14.25">
      <c r="A9" s="1"/>
      <c r="B9" s="1"/>
      <c r="C9" s="1"/>
      <c r="D9" s="1"/>
      <c r="E9" s="1"/>
      <c r="F9" s="1"/>
      <c r="G9" s="1"/>
      <c r="H9" s="1"/>
      <c r="I9" s="1"/>
      <c r="J9" s="1"/>
      <c r="K9" s="1"/>
      <c r="L9" s="1"/>
      <c r="M9" s="1"/>
      <c r="N9" s="1"/>
      <c r="O9" s="1"/>
      <c r="P9" s="1"/>
      <c r="Q9" s="1"/>
      <c r="R9" s="1"/>
    </row>
    <row r="10" spans="1:18" ht="14.25">
      <c r="A10" s="1"/>
      <c r="B10" s="1"/>
      <c r="C10" s="1"/>
      <c r="D10" s="1"/>
      <c r="E10" s="1"/>
      <c r="F10" s="1"/>
      <c r="G10" s="1"/>
      <c r="H10" s="1"/>
      <c r="I10" s="1"/>
      <c r="J10" s="1"/>
      <c r="K10" s="1"/>
      <c r="L10" s="1"/>
      <c r="M10" s="1"/>
      <c r="N10" s="1"/>
      <c r="O10" s="1"/>
      <c r="P10" s="1"/>
      <c r="Q10" s="1"/>
      <c r="R10" s="1"/>
    </row>
    <row r="11" spans="1:18" ht="14.25">
      <c r="A11" s="1"/>
      <c r="B11" s="1"/>
      <c r="C11" s="1"/>
      <c r="D11" s="1"/>
      <c r="E11" s="1"/>
      <c r="F11" s="1"/>
      <c r="G11" s="1"/>
      <c r="H11" s="1"/>
      <c r="I11" s="1"/>
      <c r="J11" s="1"/>
      <c r="K11" s="1"/>
      <c r="L11" s="1"/>
      <c r="M11" s="1"/>
      <c r="N11" s="1"/>
      <c r="O11" s="1"/>
      <c r="P11" s="1"/>
      <c r="Q11" s="1"/>
      <c r="R11" s="1"/>
    </row>
    <row r="12" spans="1:18" ht="14.25">
      <c r="A12" s="1"/>
      <c r="B12" s="1"/>
      <c r="C12" s="1"/>
      <c r="D12" s="1"/>
      <c r="E12" s="1"/>
      <c r="F12" s="1"/>
      <c r="G12" s="1"/>
      <c r="H12" s="1"/>
      <c r="I12" s="1"/>
      <c r="J12" s="1"/>
      <c r="K12" s="1"/>
      <c r="L12" s="1"/>
      <c r="M12" s="1"/>
      <c r="N12" s="1"/>
      <c r="O12" s="1"/>
      <c r="P12" s="1"/>
      <c r="Q12" s="1"/>
      <c r="R12" s="1"/>
    </row>
    <row r="13" spans="1:18" ht="14.25">
      <c r="A13" s="1"/>
      <c r="B13" s="1"/>
      <c r="C13" s="1"/>
      <c r="D13" s="1"/>
      <c r="E13" s="1"/>
      <c r="F13" s="1"/>
      <c r="G13" s="1"/>
      <c r="H13" s="1"/>
      <c r="I13" s="1"/>
      <c r="J13" s="1"/>
      <c r="K13" s="1"/>
      <c r="L13" s="1"/>
      <c r="M13" s="1"/>
      <c r="N13" s="1"/>
      <c r="O13" s="1"/>
      <c r="P13" s="1"/>
      <c r="Q13" s="1"/>
      <c r="R13" s="1"/>
    </row>
    <row r="14" spans="1:18" ht="14.25">
      <c r="A14" s="1"/>
      <c r="B14" s="1"/>
      <c r="C14" s="1"/>
      <c r="D14" s="1"/>
      <c r="E14" s="1"/>
      <c r="F14" s="1"/>
      <c r="G14" s="1"/>
      <c r="H14" s="1"/>
      <c r="I14" s="1"/>
      <c r="J14" s="1"/>
      <c r="K14" s="1"/>
      <c r="L14" s="1"/>
      <c r="M14" s="1"/>
      <c r="N14" s="1"/>
      <c r="O14" s="1"/>
      <c r="P14" s="1"/>
      <c r="Q14" s="1"/>
      <c r="R14" s="1"/>
    </row>
    <row r="15" spans="1:18" ht="14.25">
      <c r="A15" s="1"/>
      <c r="B15" s="1"/>
      <c r="C15" s="1"/>
      <c r="D15" s="1"/>
      <c r="E15" s="1"/>
      <c r="F15" s="1"/>
      <c r="G15" s="1"/>
      <c r="H15" s="1"/>
      <c r="I15" s="1"/>
      <c r="J15" s="1"/>
      <c r="K15" s="1"/>
      <c r="L15" s="1"/>
      <c r="M15" s="1"/>
      <c r="N15" s="1"/>
      <c r="O15" s="1"/>
      <c r="P15" s="1"/>
      <c r="Q15" s="1"/>
      <c r="R15" s="1"/>
    </row>
    <row r="16" spans="1:18" ht="14.25">
      <c r="A16" s="1"/>
      <c r="B16" s="1"/>
      <c r="C16" s="1"/>
      <c r="D16" s="1"/>
      <c r="E16" s="1"/>
      <c r="F16" s="1"/>
      <c r="G16" s="1"/>
      <c r="H16" s="1"/>
      <c r="I16" s="1"/>
      <c r="J16" s="1"/>
      <c r="K16" s="1"/>
      <c r="L16" s="1"/>
      <c r="M16" s="1"/>
      <c r="N16" s="1"/>
      <c r="O16" s="1"/>
      <c r="P16" s="1"/>
      <c r="Q16" s="1"/>
      <c r="R16" s="1"/>
    </row>
    <row r="17" spans="1:18" ht="14.25">
      <c r="A17" s="1"/>
      <c r="B17" s="1"/>
      <c r="C17" s="1"/>
      <c r="D17" s="1"/>
      <c r="E17" s="1"/>
      <c r="F17" s="1"/>
      <c r="G17" s="1"/>
      <c r="H17" s="1"/>
      <c r="I17" s="1"/>
      <c r="J17" s="1"/>
      <c r="K17" s="1"/>
      <c r="L17" s="1"/>
      <c r="M17" s="1"/>
      <c r="N17" s="1"/>
      <c r="O17" s="1"/>
      <c r="P17" s="1"/>
      <c r="Q17" s="1"/>
      <c r="R17" s="1"/>
    </row>
    <row r="18" spans="1:18" ht="14.25">
      <c r="A18" s="1"/>
      <c r="B18" s="1"/>
      <c r="C18" s="1"/>
      <c r="D18" s="1"/>
      <c r="E18" s="1"/>
      <c r="F18" s="1"/>
      <c r="G18" s="1"/>
      <c r="H18" s="1"/>
      <c r="I18" s="1"/>
      <c r="J18" s="1"/>
      <c r="K18" s="1"/>
      <c r="L18" s="1"/>
      <c r="M18" s="1"/>
      <c r="N18" s="1"/>
      <c r="O18" s="1"/>
      <c r="P18" s="1"/>
      <c r="Q18" s="1"/>
      <c r="R18" s="1"/>
    </row>
    <row r="19" spans="1:18" ht="14.25">
      <c r="A19" s="1"/>
      <c r="B19" s="1"/>
      <c r="C19" s="1"/>
      <c r="D19" s="1"/>
      <c r="E19" s="1"/>
      <c r="F19" s="1"/>
      <c r="G19" s="1"/>
      <c r="H19" s="1"/>
      <c r="I19" s="1"/>
      <c r="J19" s="1"/>
      <c r="K19" s="1"/>
      <c r="L19" s="1"/>
      <c r="M19" s="1"/>
      <c r="N19" s="1"/>
      <c r="O19" s="1"/>
      <c r="P19" s="1"/>
      <c r="Q19" s="1"/>
      <c r="R19" s="1"/>
    </row>
    <row r="20" spans="1:18" ht="14.25">
      <c r="A20" s="1"/>
      <c r="B20" s="1"/>
      <c r="C20" s="1"/>
      <c r="D20" s="1"/>
      <c r="E20" s="1"/>
      <c r="F20" s="1"/>
      <c r="G20" s="1"/>
      <c r="H20" s="1"/>
      <c r="I20" s="1"/>
      <c r="J20" s="1"/>
      <c r="K20" s="1"/>
      <c r="L20" s="1"/>
      <c r="M20" s="1"/>
      <c r="N20" s="1"/>
      <c r="O20" s="1"/>
      <c r="P20" s="1"/>
      <c r="Q20" s="1"/>
      <c r="R20" s="1"/>
    </row>
    <row r="21" spans="1:18" ht="14.25">
      <c r="A21" s="1"/>
      <c r="B21" s="1"/>
      <c r="C21" s="1"/>
      <c r="D21" s="1"/>
      <c r="E21" s="1"/>
      <c r="F21" s="1"/>
      <c r="G21" s="1"/>
      <c r="H21" s="1"/>
      <c r="I21" s="1"/>
      <c r="J21" s="1"/>
      <c r="K21" s="1"/>
      <c r="L21" s="1"/>
      <c r="M21" s="1"/>
      <c r="N21" s="1"/>
      <c r="O21" s="1"/>
      <c r="P21" s="1"/>
      <c r="Q21" s="1"/>
      <c r="R21" s="1"/>
    </row>
    <row r="22" spans="1:18" ht="14.25">
      <c r="A22" s="1"/>
      <c r="B22" s="1"/>
      <c r="C22" s="1"/>
      <c r="D22" s="1"/>
      <c r="E22" s="1"/>
      <c r="F22" s="1"/>
      <c r="G22" s="1"/>
      <c r="H22" s="1"/>
      <c r="I22" s="1"/>
      <c r="J22" s="1"/>
      <c r="K22" s="1"/>
      <c r="L22" s="1"/>
      <c r="M22" s="1"/>
      <c r="N22" s="1"/>
      <c r="O22" s="1"/>
      <c r="P22" s="1"/>
      <c r="Q22" s="1"/>
      <c r="R22" s="1"/>
    </row>
    <row r="23" spans="1:18" ht="14.25">
      <c r="A23" s="1"/>
      <c r="B23" s="1"/>
      <c r="C23" s="1"/>
      <c r="D23" s="1"/>
      <c r="E23" s="1"/>
      <c r="F23" s="1"/>
      <c r="G23" s="1"/>
      <c r="H23" s="1"/>
      <c r="I23" s="1"/>
      <c r="J23" s="1"/>
      <c r="K23" s="1"/>
      <c r="L23" s="1"/>
      <c r="M23" s="1"/>
      <c r="N23" s="1"/>
      <c r="O23" s="1"/>
      <c r="P23" s="1"/>
      <c r="Q23" s="1"/>
      <c r="R23" s="1"/>
    </row>
    <row r="24" spans="1:18" ht="14.25">
      <c r="A24" s="1"/>
      <c r="B24" s="1"/>
      <c r="C24" s="1"/>
      <c r="D24" s="1"/>
      <c r="E24" s="1"/>
      <c r="F24" s="1"/>
      <c r="G24" s="1"/>
      <c r="H24" s="1"/>
      <c r="I24" s="1"/>
      <c r="J24" s="1"/>
      <c r="K24" s="1"/>
      <c r="L24" s="1"/>
      <c r="M24" s="1"/>
      <c r="N24" s="1"/>
      <c r="O24" s="1"/>
      <c r="P24" s="1"/>
      <c r="Q24" s="1"/>
      <c r="R24" s="1"/>
    </row>
    <row r="25" spans="1:18" ht="14.25">
      <c r="A25" s="1"/>
      <c r="B25" s="1"/>
      <c r="C25" s="1"/>
      <c r="D25" s="1"/>
      <c r="E25" s="1"/>
      <c r="F25" s="1"/>
      <c r="G25" s="1"/>
      <c r="H25" s="1"/>
      <c r="I25" s="1"/>
      <c r="J25" s="1"/>
      <c r="K25" s="1"/>
      <c r="L25" s="1"/>
      <c r="M25" s="1"/>
      <c r="N25" s="1"/>
      <c r="O25" s="1"/>
      <c r="P25" s="1"/>
      <c r="Q25" s="1"/>
      <c r="R25" s="1"/>
    </row>
    <row r="26" spans="1:18" ht="14.25">
      <c r="A26" s="1"/>
      <c r="B26" s="1"/>
      <c r="C26" s="1"/>
      <c r="D26" s="1"/>
      <c r="E26" s="1"/>
      <c r="F26" s="1"/>
      <c r="G26" s="1"/>
      <c r="H26" s="1"/>
      <c r="I26" s="1"/>
      <c r="J26" s="1"/>
      <c r="K26" s="1"/>
      <c r="L26" s="1"/>
      <c r="M26" s="1"/>
      <c r="N26" s="1"/>
      <c r="O26" s="1"/>
      <c r="P26" s="1"/>
      <c r="Q26" s="1"/>
      <c r="R26" s="1"/>
    </row>
    <row r="27" spans="1:18" ht="14.25">
      <c r="A27" s="1"/>
      <c r="B27" s="1"/>
      <c r="C27" s="1"/>
      <c r="D27" s="1"/>
      <c r="E27" s="1"/>
      <c r="F27" s="1"/>
      <c r="G27" s="1"/>
      <c r="H27" s="1"/>
      <c r="I27" s="1"/>
      <c r="J27" s="1"/>
      <c r="K27" s="1"/>
      <c r="L27" s="1"/>
      <c r="M27" s="1"/>
      <c r="N27" s="1"/>
      <c r="O27" s="1"/>
      <c r="P27" s="1"/>
      <c r="Q27" s="1"/>
      <c r="R27" s="1"/>
    </row>
    <row r="28" spans="1:18" ht="14.25">
      <c r="A28" s="1"/>
      <c r="B28" s="1"/>
      <c r="C28" s="1"/>
      <c r="D28" s="1"/>
      <c r="E28" s="1"/>
      <c r="F28" s="1"/>
      <c r="G28" s="1"/>
      <c r="H28" s="1"/>
      <c r="I28" s="1"/>
      <c r="J28" s="1"/>
      <c r="K28" s="1"/>
      <c r="L28" s="1"/>
      <c r="M28" s="1"/>
      <c r="N28" s="1"/>
      <c r="O28" s="1"/>
      <c r="P28" s="1"/>
      <c r="Q28" s="1"/>
      <c r="R28" s="1"/>
    </row>
    <row r="29" spans="1:18" ht="14.25">
      <c r="A29" s="1"/>
      <c r="B29" s="1"/>
      <c r="C29" s="1"/>
      <c r="D29" s="1"/>
      <c r="E29" s="1"/>
      <c r="F29" s="1"/>
      <c r="G29" s="1"/>
      <c r="H29" s="1"/>
      <c r="I29" s="1"/>
      <c r="J29" s="1"/>
      <c r="K29" s="1"/>
      <c r="L29" s="1"/>
      <c r="M29" s="1"/>
      <c r="N29" s="1"/>
      <c r="O29" s="1"/>
      <c r="P29" s="1"/>
      <c r="Q29" s="1"/>
      <c r="R29" s="1"/>
    </row>
    <row r="30" spans="1:18" ht="14.25">
      <c r="A30" s="1"/>
      <c r="B30" s="1"/>
      <c r="C30" s="1"/>
      <c r="D30" s="1"/>
      <c r="E30" s="1"/>
      <c r="F30" s="1"/>
      <c r="G30" s="1"/>
      <c r="H30" s="1"/>
      <c r="I30" s="1"/>
      <c r="J30" s="1"/>
      <c r="K30" s="1"/>
      <c r="L30" s="1"/>
      <c r="M30" s="1"/>
      <c r="N30" s="1"/>
      <c r="O30" s="1"/>
      <c r="P30" s="1"/>
      <c r="Q30" s="1"/>
      <c r="R30" s="1"/>
    </row>
    <row r="31" spans="1:18" ht="14.25">
      <c r="A31" s="1"/>
      <c r="B31" s="1"/>
      <c r="C31" s="1"/>
      <c r="D31" s="1"/>
      <c r="E31" s="1"/>
      <c r="F31" s="1"/>
      <c r="G31" s="1"/>
      <c r="H31" s="1"/>
      <c r="I31" s="1"/>
      <c r="J31" s="1"/>
      <c r="K31" s="1"/>
      <c r="L31" s="1"/>
      <c r="M31" s="1"/>
      <c r="N31" s="1"/>
      <c r="O31" s="1"/>
      <c r="P31" s="1"/>
      <c r="Q31" s="1"/>
      <c r="R31" s="1"/>
    </row>
  </sheetData>
  <sheetProtection/>
  <mergeCells count="1">
    <mergeCell ref="A1:R31"/>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sheetPr>
    <tabColor rgb="FFFF0000"/>
  </sheetPr>
  <dimension ref="A1:IU17"/>
  <sheetViews>
    <sheetView zoomScaleSheetLayoutView="100" workbookViewId="0" topLeftCell="A1">
      <pane ySplit="3" topLeftCell="A10" activePane="bottomLeft" state="frozen"/>
      <selection pane="bottomLeft" activeCell="F11" sqref="F11"/>
    </sheetView>
  </sheetViews>
  <sheetFormatPr defaultColWidth="9.125" defaultRowHeight="14.25"/>
  <cols>
    <col min="1" max="1" width="37.25390625" style="2" customWidth="1"/>
    <col min="2" max="3" width="20.25390625" style="2" customWidth="1"/>
    <col min="4" max="249" width="9.125" style="2" customWidth="1"/>
  </cols>
  <sheetData>
    <row r="1" spans="1:3" s="2" customFormat="1" ht="33.75" customHeight="1">
      <c r="A1" s="3" t="s">
        <v>963</v>
      </c>
      <c r="B1" s="3"/>
      <c r="C1" s="3"/>
    </row>
    <row r="2" spans="1:3" s="2" customFormat="1" ht="36" customHeight="1">
      <c r="A2" s="4" t="s">
        <v>964</v>
      </c>
      <c r="B2" s="4"/>
      <c r="C2" s="5" t="s">
        <v>63</v>
      </c>
    </row>
    <row r="3" spans="1:4" s="2" customFormat="1" ht="36" customHeight="1">
      <c r="A3" s="6" t="s">
        <v>898</v>
      </c>
      <c r="B3" s="6" t="s">
        <v>899</v>
      </c>
      <c r="C3" s="7" t="s">
        <v>196</v>
      </c>
      <c r="D3" s="16" t="s">
        <v>197</v>
      </c>
    </row>
    <row r="4" spans="1:4" s="2" customFormat="1" ht="36" customHeight="1">
      <c r="A4" s="8" t="s">
        <v>938</v>
      </c>
      <c r="B4" s="9"/>
      <c r="C4" s="10"/>
      <c r="D4" s="17"/>
    </row>
    <row r="5" spans="1:4" s="2" customFormat="1" ht="36" customHeight="1">
      <c r="A5" s="11" t="s">
        <v>939</v>
      </c>
      <c r="B5" s="13">
        <v>16175</v>
      </c>
      <c r="C5" s="10">
        <v>18898</v>
      </c>
      <c r="D5" s="18">
        <v>0.16829999999999998</v>
      </c>
    </row>
    <row r="6" spans="1:4" s="2" customFormat="1" ht="36" customHeight="1">
      <c r="A6" s="11" t="s">
        <v>940</v>
      </c>
      <c r="B6" s="13">
        <v>10395</v>
      </c>
      <c r="C6" s="10">
        <v>33808</v>
      </c>
      <c r="D6" s="18">
        <v>2.2523</v>
      </c>
    </row>
    <row r="7" spans="1:4" s="2" customFormat="1" ht="36" customHeight="1">
      <c r="A7" s="11" t="s">
        <v>941</v>
      </c>
      <c r="B7" s="12"/>
      <c r="C7" s="12"/>
      <c r="D7" s="17"/>
    </row>
    <row r="8" spans="1:4" s="2" customFormat="1" ht="36" customHeight="1">
      <c r="A8" s="11" t="s">
        <v>942</v>
      </c>
      <c r="B8" s="12"/>
      <c r="C8" s="12"/>
      <c r="D8" s="17"/>
    </row>
    <row r="9" spans="1:4" s="2" customFormat="1" ht="36" customHeight="1">
      <c r="A9" s="11" t="s">
        <v>943</v>
      </c>
      <c r="B9" s="12"/>
      <c r="C9" s="12"/>
      <c r="D9" s="17"/>
    </row>
    <row r="10" spans="1:4" s="2" customFormat="1" ht="36" customHeight="1">
      <c r="A10" s="11" t="s">
        <v>944</v>
      </c>
      <c r="B10" s="12"/>
      <c r="C10" s="12"/>
      <c r="D10" s="17"/>
    </row>
    <row r="11" spans="1:4" s="2" customFormat="1" ht="36" customHeight="1">
      <c r="A11" s="11" t="s">
        <v>945</v>
      </c>
      <c r="B11" s="12"/>
      <c r="C11" s="12"/>
      <c r="D11" s="17"/>
    </row>
    <row r="12" spans="1:4" s="2" customFormat="1" ht="36" customHeight="1">
      <c r="A12" s="11" t="s">
        <v>946</v>
      </c>
      <c r="B12" s="12"/>
      <c r="C12" s="10"/>
      <c r="D12" s="17"/>
    </row>
    <row r="13" spans="1:4" s="2" customFormat="1" ht="36" customHeight="1">
      <c r="A13" s="11" t="s">
        <v>947</v>
      </c>
      <c r="B13" s="9"/>
      <c r="C13" s="10"/>
      <c r="D13" s="17"/>
    </row>
    <row r="14" spans="1:4" s="2" customFormat="1" ht="36" customHeight="1">
      <c r="A14" s="6"/>
      <c r="B14" s="13"/>
      <c r="C14" s="12"/>
      <c r="D14" s="17"/>
    </row>
    <row r="15" spans="1:4" s="2" customFormat="1" ht="36" customHeight="1">
      <c r="A15" s="14" t="s">
        <v>779</v>
      </c>
      <c r="B15" s="12">
        <f>SUM(B4:B14)</f>
        <v>26570</v>
      </c>
      <c r="C15" s="12">
        <f>SUM(C4:C14)</f>
        <v>52706</v>
      </c>
      <c r="D15" s="18">
        <v>0.9837</v>
      </c>
    </row>
    <row r="16" spans="1:255" s="2" customFormat="1" ht="36" customHeight="1">
      <c r="A16" s="15" t="s">
        <v>948</v>
      </c>
      <c r="B16" s="13">
        <v>95204</v>
      </c>
      <c r="C16" s="12">
        <v>89165</v>
      </c>
      <c r="D16" s="17"/>
      <c r="IP16"/>
      <c r="IQ16"/>
      <c r="IR16"/>
      <c r="IS16"/>
      <c r="IT16"/>
      <c r="IU16"/>
    </row>
    <row r="17" spans="1:255" s="2" customFormat="1" ht="36" customHeight="1">
      <c r="A17" s="14" t="s">
        <v>228</v>
      </c>
      <c r="B17" s="12">
        <f>B15+B16</f>
        <v>121774</v>
      </c>
      <c r="C17" s="12">
        <f>C15+C16</f>
        <v>141871</v>
      </c>
      <c r="D17" s="17"/>
      <c r="IP17"/>
      <c r="IQ17"/>
      <c r="IR17"/>
      <c r="IS17"/>
      <c r="IT17"/>
      <c r="IU17"/>
    </row>
  </sheetData>
  <sheetProtection/>
  <mergeCells count="1">
    <mergeCell ref="A1:C1"/>
  </mergeCells>
  <printOptions/>
  <pageMargins left="0.4326388888888889" right="0.15694444444444444" top="1" bottom="1" header="0.51" footer="0.51"/>
  <pageSetup orientation="portrait" paperSize="9"/>
</worksheet>
</file>

<file path=xl/worksheets/sheet45.xml><?xml version="1.0" encoding="utf-8"?>
<worksheet xmlns="http://schemas.openxmlformats.org/spreadsheetml/2006/main" xmlns:r="http://schemas.openxmlformats.org/officeDocument/2006/relationships">
  <sheetPr>
    <tabColor rgb="FFFF0000"/>
  </sheetPr>
  <dimension ref="A1:IU17"/>
  <sheetViews>
    <sheetView zoomScale="110" zoomScaleNormal="110" zoomScaleSheetLayoutView="100" workbookViewId="0" topLeftCell="A1">
      <pane ySplit="3" topLeftCell="A13" activePane="bottomLeft" state="frozen"/>
      <selection pane="bottomLeft" activeCell="G16" sqref="G16"/>
    </sheetView>
  </sheetViews>
  <sheetFormatPr defaultColWidth="9.125" defaultRowHeight="14.25"/>
  <cols>
    <col min="1" max="1" width="38.50390625" style="2" customWidth="1"/>
    <col min="2" max="3" width="19.375" style="2" customWidth="1"/>
    <col min="4" max="249" width="9.125" style="2" customWidth="1"/>
  </cols>
  <sheetData>
    <row r="1" spans="1:3" s="2" customFormat="1" ht="37.5" customHeight="1">
      <c r="A1" s="3" t="s">
        <v>965</v>
      </c>
      <c r="B1" s="3"/>
      <c r="C1" s="3"/>
    </row>
    <row r="2" spans="1:3" s="2" customFormat="1" ht="24.75" customHeight="1">
      <c r="A2" s="4" t="s">
        <v>966</v>
      </c>
      <c r="B2" s="4"/>
      <c r="C2" s="5" t="s">
        <v>63</v>
      </c>
    </row>
    <row r="3" spans="1:3" s="2" customFormat="1" ht="48.75" customHeight="1">
      <c r="A3" s="6" t="s">
        <v>898</v>
      </c>
      <c r="B3" s="6" t="s">
        <v>899</v>
      </c>
      <c r="C3" s="7" t="s">
        <v>196</v>
      </c>
    </row>
    <row r="4" spans="1:3" s="2" customFormat="1" ht="36" customHeight="1">
      <c r="A4" s="8" t="s">
        <v>951</v>
      </c>
      <c r="B4" s="9"/>
      <c r="C4" s="10"/>
    </row>
    <row r="5" spans="1:3" s="2" customFormat="1" ht="36" customHeight="1">
      <c r="A5" s="11" t="s">
        <v>952</v>
      </c>
      <c r="B5" s="13">
        <v>10079</v>
      </c>
      <c r="C5" s="10">
        <v>11793</v>
      </c>
    </row>
    <row r="6" spans="1:3" s="2" customFormat="1" ht="36" customHeight="1">
      <c r="A6" s="11" t="s">
        <v>953</v>
      </c>
      <c r="B6" s="13">
        <v>22530</v>
      </c>
      <c r="C6" s="10">
        <v>24670</v>
      </c>
    </row>
    <row r="7" spans="1:3" s="2" customFormat="1" ht="36" customHeight="1">
      <c r="A7" s="11" t="s">
        <v>954</v>
      </c>
      <c r="B7" s="12"/>
      <c r="C7" s="12"/>
    </row>
    <row r="8" spans="1:3" s="2" customFormat="1" ht="36" customHeight="1">
      <c r="A8" s="11" t="s">
        <v>955</v>
      </c>
      <c r="B8" s="12"/>
      <c r="C8" s="12"/>
    </row>
    <row r="9" spans="1:3" s="2" customFormat="1" ht="36" customHeight="1">
      <c r="A9" s="11" t="s">
        <v>956</v>
      </c>
      <c r="B9" s="12"/>
      <c r="C9" s="12"/>
    </row>
    <row r="10" spans="1:3" s="2" customFormat="1" ht="36" customHeight="1">
      <c r="A10" s="11" t="s">
        <v>957</v>
      </c>
      <c r="B10" s="12"/>
      <c r="C10" s="12"/>
    </row>
    <row r="11" spans="1:3" s="2" customFormat="1" ht="36" customHeight="1">
      <c r="A11" s="11" t="s">
        <v>958</v>
      </c>
      <c r="B11" s="12"/>
      <c r="C11" s="12"/>
    </row>
    <row r="12" spans="1:3" s="2" customFormat="1" ht="36" customHeight="1">
      <c r="A12" s="11" t="s">
        <v>959</v>
      </c>
      <c r="B12" s="12"/>
      <c r="C12" s="10"/>
    </row>
    <row r="13" spans="1:3" s="2" customFormat="1" ht="36" customHeight="1">
      <c r="A13" s="11" t="s">
        <v>960</v>
      </c>
      <c r="B13" s="9"/>
      <c r="C13" s="10"/>
    </row>
    <row r="14" spans="1:3" s="2" customFormat="1" ht="36" customHeight="1">
      <c r="A14" s="6"/>
      <c r="B14" s="13"/>
      <c r="C14" s="12"/>
    </row>
    <row r="15" spans="1:3" s="2" customFormat="1" ht="36" customHeight="1">
      <c r="A15" s="14" t="s">
        <v>830</v>
      </c>
      <c r="B15" s="12">
        <f>SUM(B4:B13)</f>
        <v>32609</v>
      </c>
      <c r="C15" s="12">
        <f>SUM(C4:C13)</f>
        <v>36463</v>
      </c>
    </row>
    <row r="16" spans="1:255" s="2" customFormat="1" ht="36" customHeight="1">
      <c r="A16" s="15" t="s">
        <v>961</v>
      </c>
      <c r="B16" s="13">
        <v>89165</v>
      </c>
      <c r="C16" s="12">
        <f>'34、2020年社保基金收入'!C16+'34、2020年社保基金收入'!C15-C15</f>
        <v>105408</v>
      </c>
      <c r="IP16"/>
      <c r="IQ16"/>
      <c r="IR16"/>
      <c r="IS16"/>
      <c r="IT16"/>
      <c r="IU16"/>
    </row>
    <row r="17" spans="1:255" s="2" customFormat="1" ht="36" customHeight="1">
      <c r="A17" s="14" t="s">
        <v>259</v>
      </c>
      <c r="B17" s="12">
        <f>B15+B16</f>
        <v>121774</v>
      </c>
      <c r="C17" s="12">
        <f>C15+C16</f>
        <v>141871</v>
      </c>
      <c r="IP17"/>
      <c r="IQ17"/>
      <c r="IR17"/>
      <c r="IS17"/>
      <c r="IT17"/>
      <c r="IU17"/>
    </row>
  </sheetData>
  <sheetProtection/>
  <mergeCells count="1">
    <mergeCell ref="A1:C1"/>
  </mergeCells>
  <printOptions/>
  <pageMargins left="0.75" right="0.75" top="1" bottom="1" header="0.51" footer="0.51"/>
  <pageSetup orientation="portrait" paperSize="9"/>
</worksheet>
</file>

<file path=xl/worksheets/sheet46.xml><?xml version="1.0" encoding="utf-8"?>
<worksheet xmlns="http://schemas.openxmlformats.org/spreadsheetml/2006/main" xmlns:r="http://schemas.openxmlformats.org/officeDocument/2006/relationships">
  <sheetPr>
    <tabColor rgb="FFFF0000"/>
  </sheetPr>
  <dimension ref="A1:IU17"/>
  <sheetViews>
    <sheetView zoomScaleSheetLayoutView="100" workbookViewId="0" topLeftCell="A1">
      <selection activeCell="K12" sqref="K12"/>
    </sheetView>
  </sheetViews>
  <sheetFormatPr defaultColWidth="9.125" defaultRowHeight="14.25"/>
  <cols>
    <col min="1" max="1" width="38.50390625" style="2" customWidth="1"/>
    <col min="2" max="3" width="19.375" style="2" customWidth="1"/>
    <col min="4" max="249" width="9.125" style="2" customWidth="1"/>
  </cols>
  <sheetData>
    <row r="1" spans="1:3" s="2" customFormat="1" ht="37.5" customHeight="1">
      <c r="A1" s="3" t="s">
        <v>967</v>
      </c>
      <c r="B1" s="3"/>
      <c r="C1" s="3"/>
    </row>
    <row r="2" spans="1:3" s="2" customFormat="1" ht="24.75" customHeight="1">
      <c r="A2" s="4" t="s">
        <v>968</v>
      </c>
      <c r="B2" s="4"/>
      <c r="C2" s="5" t="s">
        <v>63</v>
      </c>
    </row>
    <row r="3" spans="1:3" s="2" customFormat="1" ht="48.75" customHeight="1">
      <c r="A3" s="6" t="s">
        <v>898</v>
      </c>
      <c r="B3" s="6" t="s">
        <v>899</v>
      </c>
      <c r="C3" s="7" t="s">
        <v>196</v>
      </c>
    </row>
    <row r="4" spans="1:3" s="2" customFormat="1" ht="36" customHeight="1">
      <c r="A4" s="8" t="s">
        <v>951</v>
      </c>
      <c r="B4" s="9"/>
      <c r="C4" s="10"/>
    </row>
    <row r="5" spans="1:3" s="2" customFormat="1" ht="36" customHeight="1">
      <c r="A5" s="11" t="s">
        <v>952</v>
      </c>
      <c r="B5" s="9">
        <v>10614</v>
      </c>
      <c r="C5" s="10">
        <v>11793</v>
      </c>
    </row>
    <row r="6" spans="1:3" s="2" customFormat="1" ht="36" customHeight="1">
      <c r="A6" s="11" t="s">
        <v>953</v>
      </c>
      <c r="B6" s="9">
        <v>22530</v>
      </c>
      <c r="C6" s="10">
        <v>24670</v>
      </c>
    </row>
    <row r="7" spans="1:3" s="2" customFormat="1" ht="36" customHeight="1">
      <c r="A7" s="11" t="s">
        <v>954</v>
      </c>
      <c r="B7" s="12"/>
      <c r="C7" s="12"/>
    </row>
    <row r="8" spans="1:3" s="2" customFormat="1" ht="36" customHeight="1">
      <c r="A8" s="11" t="s">
        <v>955</v>
      </c>
      <c r="B8" s="12"/>
      <c r="C8" s="12"/>
    </row>
    <row r="9" spans="1:3" s="2" customFormat="1" ht="36" customHeight="1">
      <c r="A9" s="11" t="s">
        <v>956</v>
      </c>
      <c r="B9" s="12"/>
      <c r="C9" s="12"/>
    </row>
    <row r="10" spans="1:3" s="2" customFormat="1" ht="36" customHeight="1">
      <c r="A10" s="11" t="s">
        <v>957</v>
      </c>
      <c r="B10" s="12"/>
      <c r="C10" s="12"/>
    </row>
    <row r="11" spans="1:3" s="2" customFormat="1" ht="36" customHeight="1">
      <c r="A11" s="11" t="s">
        <v>958</v>
      </c>
      <c r="B11" s="12"/>
      <c r="C11" s="12"/>
    </row>
    <row r="12" spans="1:3" s="2" customFormat="1" ht="36" customHeight="1">
      <c r="A12" s="11" t="s">
        <v>959</v>
      </c>
      <c r="B12" s="12"/>
      <c r="C12" s="10"/>
    </row>
    <row r="13" spans="1:3" s="2" customFormat="1" ht="36" customHeight="1">
      <c r="A13" s="11" t="s">
        <v>960</v>
      </c>
      <c r="B13" s="9"/>
      <c r="C13" s="10"/>
    </row>
    <row r="14" spans="1:3" s="2" customFormat="1" ht="36" customHeight="1">
      <c r="A14" s="6"/>
      <c r="B14" s="13"/>
      <c r="C14" s="12"/>
    </row>
    <row r="15" spans="1:3" s="2" customFormat="1" ht="36" customHeight="1">
      <c r="A15" s="14" t="s">
        <v>830</v>
      </c>
      <c r="B15" s="12">
        <f>SUM(B4:B13)</f>
        <v>33144</v>
      </c>
      <c r="C15" s="12">
        <f>SUM(C4:C13)</f>
        <v>36463</v>
      </c>
    </row>
    <row r="16" spans="1:255" s="2" customFormat="1" ht="36" customHeight="1">
      <c r="A16" s="15" t="s">
        <v>961</v>
      </c>
      <c r="B16" s="13">
        <v>111481</v>
      </c>
      <c r="C16" s="12">
        <v>127724</v>
      </c>
      <c r="IP16"/>
      <c r="IQ16"/>
      <c r="IR16"/>
      <c r="IS16"/>
      <c r="IT16"/>
      <c r="IU16"/>
    </row>
    <row r="17" spans="1:255" s="2" customFormat="1" ht="36" customHeight="1">
      <c r="A17" s="14" t="s">
        <v>259</v>
      </c>
      <c r="B17" s="12">
        <f>B15+B16</f>
        <v>144625</v>
      </c>
      <c r="C17" s="12">
        <f>C15+C16</f>
        <v>164187</v>
      </c>
      <c r="IP17"/>
      <c r="IQ17"/>
      <c r="IR17"/>
      <c r="IS17"/>
      <c r="IT17"/>
      <c r="IU17"/>
    </row>
  </sheetData>
  <sheetProtection/>
  <mergeCells count="1">
    <mergeCell ref="A1:C1"/>
  </mergeCells>
  <printOptions/>
  <pageMargins left="0.75" right="0.75" top="1" bottom="1" header="0.51" footer="0.51"/>
  <pageSetup orientation="portrait" paperSize="9"/>
</worksheet>
</file>

<file path=xl/worksheets/sheet47.xml><?xml version="1.0" encoding="utf-8"?>
<worksheet xmlns="http://schemas.openxmlformats.org/spreadsheetml/2006/main" xmlns:r="http://schemas.openxmlformats.org/officeDocument/2006/relationships">
  <dimension ref="A1:P29"/>
  <sheetViews>
    <sheetView zoomScaleSheetLayoutView="100" workbookViewId="0" topLeftCell="A1">
      <selection activeCell="J34" sqref="J34"/>
    </sheetView>
  </sheetViews>
  <sheetFormatPr defaultColWidth="9.00390625" defaultRowHeight="14.25"/>
  <sheetData>
    <row r="1" spans="1:16" ht="14.25">
      <c r="A1" s="1" t="s">
        <v>969</v>
      </c>
      <c r="B1" s="1"/>
      <c r="C1" s="1"/>
      <c r="D1" s="1"/>
      <c r="E1" s="1"/>
      <c r="F1" s="1"/>
      <c r="G1" s="1"/>
      <c r="H1" s="1"/>
      <c r="I1" s="1"/>
      <c r="J1" s="1"/>
      <c r="K1" s="1"/>
      <c r="L1" s="1"/>
      <c r="M1" s="1"/>
      <c r="N1" s="1"/>
      <c r="O1" s="1"/>
      <c r="P1" s="1"/>
    </row>
    <row r="2" spans="1:16" ht="14.25">
      <c r="A2" s="1"/>
      <c r="B2" s="1"/>
      <c r="C2" s="1"/>
      <c r="D2" s="1"/>
      <c r="E2" s="1"/>
      <c r="F2" s="1"/>
      <c r="G2" s="1"/>
      <c r="H2" s="1"/>
      <c r="I2" s="1"/>
      <c r="J2" s="1"/>
      <c r="K2" s="1"/>
      <c r="L2" s="1"/>
      <c r="M2" s="1"/>
      <c r="N2" s="1"/>
      <c r="O2" s="1"/>
      <c r="P2" s="1"/>
    </row>
    <row r="3" spans="1:16" ht="14.25">
      <c r="A3" s="1"/>
      <c r="B3" s="1"/>
      <c r="C3" s="1"/>
      <c r="D3" s="1"/>
      <c r="E3" s="1"/>
      <c r="F3" s="1"/>
      <c r="G3" s="1"/>
      <c r="H3" s="1"/>
      <c r="I3" s="1"/>
      <c r="J3" s="1"/>
      <c r="K3" s="1"/>
      <c r="L3" s="1"/>
      <c r="M3" s="1"/>
      <c r="N3" s="1"/>
      <c r="O3" s="1"/>
      <c r="P3" s="1"/>
    </row>
    <row r="4" spans="1:16" ht="14.25">
      <c r="A4" s="1"/>
      <c r="B4" s="1"/>
      <c r="C4" s="1"/>
      <c r="D4" s="1"/>
      <c r="E4" s="1"/>
      <c r="F4" s="1"/>
      <c r="G4" s="1"/>
      <c r="H4" s="1"/>
      <c r="I4" s="1"/>
      <c r="J4" s="1"/>
      <c r="K4" s="1"/>
      <c r="L4" s="1"/>
      <c r="M4" s="1"/>
      <c r="N4" s="1"/>
      <c r="O4" s="1"/>
      <c r="P4" s="1"/>
    </row>
    <row r="5" spans="1:16" ht="14.25">
      <c r="A5" s="1"/>
      <c r="B5" s="1"/>
      <c r="C5" s="1"/>
      <c r="D5" s="1"/>
      <c r="E5" s="1"/>
      <c r="F5" s="1"/>
      <c r="G5" s="1"/>
      <c r="H5" s="1"/>
      <c r="I5" s="1"/>
      <c r="J5" s="1"/>
      <c r="K5" s="1"/>
      <c r="L5" s="1"/>
      <c r="M5" s="1"/>
      <c r="N5" s="1"/>
      <c r="O5" s="1"/>
      <c r="P5" s="1"/>
    </row>
    <row r="6" spans="1:16" ht="14.25">
      <c r="A6" s="1"/>
      <c r="B6" s="1"/>
      <c r="C6" s="1"/>
      <c r="D6" s="1"/>
      <c r="E6" s="1"/>
      <c r="F6" s="1"/>
      <c r="G6" s="1"/>
      <c r="H6" s="1"/>
      <c r="I6" s="1"/>
      <c r="J6" s="1"/>
      <c r="K6" s="1"/>
      <c r="L6" s="1"/>
      <c r="M6" s="1"/>
      <c r="N6" s="1"/>
      <c r="O6" s="1"/>
      <c r="P6" s="1"/>
    </row>
    <row r="7" spans="1:16" ht="14.25">
      <c r="A7" s="1"/>
      <c r="B7" s="1"/>
      <c r="C7" s="1"/>
      <c r="D7" s="1"/>
      <c r="E7" s="1"/>
      <c r="F7" s="1"/>
      <c r="G7" s="1"/>
      <c r="H7" s="1"/>
      <c r="I7" s="1"/>
      <c r="J7" s="1"/>
      <c r="K7" s="1"/>
      <c r="L7" s="1"/>
      <c r="M7" s="1"/>
      <c r="N7" s="1"/>
      <c r="O7" s="1"/>
      <c r="P7" s="1"/>
    </row>
    <row r="8" spans="1:16" ht="14.25">
      <c r="A8" s="1"/>
      <c r="B8" s="1"/>
      <c r="C8" s="1"/>
      <c r="D8" s="1"/>
      <c r="E8" s="1"/>
      <c r="F8" s="1"/>
      <c r="G8" s="1"/>
      <c r="H8" s="1"/>
      <c r="I8" s="1"/>
      <c r="J8" s="1"/>
      <c r="K8" s="1"/>
      <c r="L8" s="1"/>
      <c r="M8" s="1"/>
      <c r="N8" s="1"/>
      <c r="O8" s="1"/>
      <c r="P8" s="1"/>
    </row>
    <row r="9" spans="1:16" ht="14.25">
      <c r="A9" s="1"/>
      <c r="B9" s="1"/>
      <c r="C9" s="1"/>
      <c r="D9" s="1"/>
      <c r="E9" s="1"/>
      <c r="F9" s="1"/>
      <c r="G9" s="1"/>
      <c r="H9" s="1"/>
      <c r="I9" s="1"/>
      <c r="J9" s="1"/>
      <c r="K9" s="1"/>
      <c r="L9" s="1"/>
      <c r="M9" s="1"/>
      <c r="N9" s="1"/>
      <c r="O9" s="1"/>
      <c r="P9" s="1"/>
    </row>
    <row r="10" spans="1:16" ht="14.25">
      <c r="A10" s="1"/>
      <c r="B10" s="1"/>
      <c r="C10" s="1"/>
      <c r="D10" s="1"/>
      <c r="E10" s="1"/>
      <c r="F10" s="1"/>
      <c r="G10" s="1"/>
      <c r="H10" s="1"/>
      <c r="I10" s="1"/>
      <c r="J10" s="1"/>
      <c r="K10" s="1"/>
      <c r="L10" s="1"/>
      <c r="M10" s="1"/>
      <c r="N10" s="1"/>
      <c r="O10" s="1"/>
      <c r="P10" s="1"/>
    </row>
    <row r="11" spans="1:16" ht="14.25">
      <c r="A11" s="1"/>
      <c r="B11" s="1"/>
      <c r="C11" s="1"/>
      <c r="D11" s="1"/>
      <c r="E11" s="1"/>
      <c r="F11" s="1"/>
      <c r="G11" s="1"/>
      <c r="H11" s="1"/>
      <c r="I11" s="1"/>
      <c r="J11" s="1"/>
      <c r="K11" s="1"/>
      <c r="L11" s="1"/>
      <c r="M11" s="1"/>
      <c r="N11" s="1"/>
      <c r="O11" s="1"/>
      <c r="P11" s="1"/>
    </row>
    <row r="12" spans="1:16" ht="14.25">
      <c r="A12" s="1"/>
      <c r="B12" s="1"/>
      <c r="C12" s="1"/>
      <c r="D12" s="1"/>
      <c r="E12" s="1"/>
      <c r="F12" s="1"/>
      <c r="G12" s="1"/>
      <c r="H12" s="1"/>
      <c r="I12" s="1"/>
      <c r="J12" s="1"/>
      <c r="K12" s="1"/>
      <c r="L12" s="1"/>
      <c r="M12" s="1"/>
      <c r="N12" s="1"/>
      <c r="O12" s="1"/>
      <c r="P12" s="1"/>
    </row>
    <row r="13" spans="1:16" ht="14.25">
      <c r="A13" s="1"/>
      <c r="B13" s="1"/>
      <c r="C13" s="1"/>
      <c r="D13" s="1"/>
      <c r="E13" s="1"/>
      <c r="F13" s="1"/>
      <c r="G13" s="1"/>
      <c r="H13" s="1"/>
      <c r="I13" s="1"/>
      <c r="J13" s="1"/>
      <c r="K13" s="1"/>
      <c r="L13" s="1"/>
      <c r="M13" s="1"/>
      <c r="N13" s="1"/>
      <c r="O13" s="1"/>
      <c r="P13" s="1"/>
    </row>
    <row r="14" spans="1:16" ht="14.25">
      <c r="A14" s="1"/>
      <c r="B14" s="1"/>
      <c r="C14" s="1"/>
      <c r="D14" s="1"/>
      <c r="E14" s="1"/>
      <c r="F14" s="1"/>
      <c r="G14" s="1"/>
      <c r="H14" s="1"/>
      <c r="I14" s="1"/>
      <c r="J14" s="1"/>
      <c r="K14" s="1"/>
      <c r="L14" s="1"/>
      <c r="M14" s="1"/>
      <c r="N14" s="1"/>
      <c r="O14" s="1"/>
      <c r="P14" s="1"/>
    </row>
    <row r="15" spans="1:16" ht="14.25">
      <c r="A15" s="1"/>
      <c r="B15" s="1"/>
      <c r="C15" s="1"/>
      <c r="D15" s="1"/>
      <c r="E15" s="1"/>
      <c r="F15" s="1"/>
      <c r="G15" s="1"/>
      <c r="H15" s="1"/>
      <c r="I15" s="1"/>
      <c r="J15" s="1"/>
      <c r="K15" s="1"/>
      <c r="L15" s="1"/>
      <c r="M15" s="1"/>
      <c r="N15" s="1"/>
      <c r="O15" s="1"/>
      <c r="P15" s="1"/>
    </row>
    <row r="16" spans="1:16" ht="14.25">
      <c r="A16" s="1"/>
      <c r="B16" s="1"/>
      <c r="C16" s="1"/>
      <c r="D16" s="1"/>
      <c r="E16" s="1"/>
      <c r="F16" s="1"/>
      <c r="G16" s="1"/>
      <c r="H16" s="1"/>
      <c r="I16" s="1"/>
      <c r="J16" s="1"/>
      <c r="K16" s="1"/>
      <c r="L16" s="1"/>
      <c r="M16" s="1"/>
      <c r="N16" s="1"/>
      <c r="O16" s="1"/>
      <c r="P16" s="1"/>
    </row>
    <row r="17" spans="1:16" ht="14.25">
      <c r="A17" s="1"/>
      <c r="B17" s="1"/>
      <c r="C17" s="1"/>
      <c r="D17" s="1"/>
      <c r="E17" s="1"/>
      <c r="F17" s="1"/>
      <c r="G17" s="1"/>
      <c r="H17" s="1"/>
      <c r="I17" s="1"/>
      <c r="J17" s="1"/>
      <c r="K17" s="1"/>
      <c r="L17" s="1"/>
      <c r="M17" s="1"/>
      <c r="N17" s="1"/>
      <c r="O17" s="1"/>
      <c r="P17" s="1"/>
    </row>
    <row r="18" spans="1:16" ht="14.25">
      <c r="A18" s="1"/>
      <c r="B18" s="1"/>
      <c r="C18" s="1"/>
      <c r="D18" s="1"/>
      <c r="E18" s="1"/>
      <c r="F18" s="1"/>
      <c r="G18" s="1"/>
      <c r="H18" s="1"/>
      <c r="I18" s="1"/>
      <c r="J18" s="1"/>
      <c r="K18" s="1"/>
      <c r="L18" s="1"/>
      <c r="M18" s="1"/>
      <c r="N18" s="1"/>
      <c r="O18" s="1"/>
      <c r="P18" s="1"/>
    </row>
    <row r="19" spans="1:16" ht="14.25">
      <c r="A19" s="1"/>
      <c r="B19" s="1"/>
      <c r="C19" s="1"/>
      <c r="D19" s="1"/>
      <c r="E19" s="1"/>
      <c r="F19" s="1"/>
      <c r="G19" s="1"/>
      <c r="H19" s="1"/>
      <c r="I19" s="1"/>
      <c r="J19" s="1"/>
      <c r="K19" s="1"/>
      <c r="L19" s="1"/>
      <c r="M19" s="1"/>
      <c r="N19" s="1"/>
      <c r="O19" s="1"/>
      <c r="P19" s="1"/>
    </row>
    <row r="20" spans="1:16" ht="14.25">
      <c r="A20" s="1"/>
      <c r="B20" s="1"/>
      <c r="C20" s="1"/>
      <c r="D20" s="1"/>
      <c r="E20" s="1"/>
      <c r="F20" s="1"/>
      <c r="G20" s="1"/>
      <c r="H20" s="1"/>
      <c r="I20" s="1"/>
      <c r="J20" s="1"/>
      <c r="K20" s="1"/>
      <c r="L20" s="1"/>
      <c r="M20" s="1"/>
      <c r="N20" s="1"/>
      <c r="O20" s="1"/>
      <c r="P20" s="1"/>
    </row>
    <row r="21" spans="1:16" ht="14.25">
      <c r="A21" s="1"/>
      <c r="B21" s="1"/>
      <c r="C21" s="1"/>
      <c r="D21" s="1"/>
      <c r="E21" s="1"/>
      <c r="F21" s="1"/>
      <c r="G21" s="1"/>
      <c r="H21" s="1"/>
      <c r="I21" s="1"/>
      <c r="J21" s="1"/>
      <c r="K21" s="1"/>
      <c r="L21" s="1"/>
      <c r="M21" s="1"/>
      <c r="N21" s="1"/>
      <c r="O21" s="1"/>
      <c r="P21" s="1"/>
    </row>
    <row r="22" spans="1:16" ht="14.25">
      <c r="A22" s="1"/>
      <c r="B22" s="1"/>
      <c r="C22" s="1"/>
      <c r="D22" s="1"/>
      <c r="E22" s="1"/>
      <c r="F22" s="1"/>
      <c r="G22" s="1"/>
      <c r="H22" s="1"/>
      <c r="I22" s="1"/>
      <c r="J22" s="1"/>
      <c r="K22" s="1"/>
      <c r="L22" s="1"/>
      <c r="M22" s="1"/>
      <c r="N22" s="1"/>
      <c r="O22" s="1"/>
      <c r="P22" s="1"/>
    </row>
    <row r="23" spans="1:16" ht="14.25">
      <c r="A23" s="1"/>
      <c r="B23" s="1"/>
      <c r="C23" s="1"/>
      <c r="D23" s="1"/>
      <c r="E23" s="1"/>
      <c r="F23" s="1"/>
      <c r="G23" s="1"/>
      <c r="H23" s="1"/>
      <c r="I23" s="1"/>
      <c r="J23" s="1"/>
      <c r="K23" s="1"/>
      <c r="L23" s="1"/>
      <c r="M23" s="1"/>
      <c r="N23" s="1"/>
      <c r="O23" s="1"/>
      <c r="P23" s="1"/>
    </row>
    <row r="24" spans="1:16" ht="14.25">
      <c r="A24" s="1"/>
      <c r="B24" s="1"/>
      <c r="C24" s="1"/>
      <c r="D24" s="1"/>
      <c r="E24" s="1"/>
      <c r="F24" s="1"/>
      <c r="G24" s="1"/>
      <c r="H24" s="1"/>
      <c r="I24" s="1"/>
      <c r="J24" s="1"/>
      <c r="K24" s="1"/>
      <c r="L24" s="1"/>
      <c r="M24" s="1"/>
      <c r="N24" s="1"/>
      <c r="O24" s="1"/>
      <c r="P24" s="1"/>
    </row>
    <row r="25" spans="1:16" ht="14.25">
      <c r="A25" s="1"/>
      <c r="B25" s="1"/>
      <c r="C25" s="1"/>
      <c r="D25" s="1"/>
      <c r="E25" s="1"/>
      <c r="F25" s="1"/>
      <c r="G25" s="1"/>
      <c r="H25" s="1"/>
      <c r="I25" s="1"/>
      <c r="J25" s="1"/>
      <c r="K25" s="1"/>
      <c r="L25" s="1"/>
      <c r="M25" s="1"/>
      <c r="N25" s="1"/>
      <c r="O25" s="1"/>
      <c r="P25" s="1"/>
    </row>
    <row r="26" spans="1:16" ht="14.25">
      <c r="A26" s="1"/>
      <c r="B26" s="1"/>
      <c r="C26" s="1"/>
      <c r="D26" s="1"/>
      <c r="E26" s="1"/>
      <c r="F26" s="1"/>
      <c r="G26" s="1"/>
      <c r="H26" s="1"/>
      <c r="I26" s="1"/>
      <c r="J26" s="1"/>
      <c r="K26" s="1"/>
      <c r="L26" s="1"/>
      <c r="M26" s="1"/>
      <c r="N26" s="1"/>
      <c r="O26" s="1"/>
      <c r="P26" s="1"/>
    </row>
    <row r="27" spans="1:16" ht="14.25">
      <c r="A27" s="1"/>
      <c r="B27" s="1"/>
      <c r="C27" s="1"/>
      <c r="D27" s="1"/>
      <c r="E27" s="1"/>
      <c r="F27" s="1"/>
      <c r="G27" s="1"/>
      <c r="H27" s="1"/>
      <c r="I27" s="1"/>
      <c r="J27" s="1"/>
      <c r="K27" s="1"/>
      <c r="L27" s="1"/>
      <c r="M27" s="1"/>
      <c r="N27" s="1"/>
      <c r="O27" s="1"/>
      <c r="P27" s="1"/>
    </row>
    <row r="28" spans="1:16" ht="14.25">
      <c r="A28" s="1"/>
      <c r="B28" s="1"/>
      <c r="C28" s="1"/>
      <c r="D28" s="1"/>
      <c r="E28" s="1"/>
      <c r="F28" s="1"/>
      <c r="G28" s="1"/>
      <c r="H28" s="1"/>
      <c r="I28" s="1"/>
      <c r="J28" s="1"/>
      <c r="K28" s="1"/>
      <c r="L28" s="1"/>
      <c r="M28" s="1"/>
      <c r="N28" s="1"/>
      <c r="O28" s="1"/>
      <c r="P28" s="1"/>
    </row>
    <row r="29" spans="1:16" ht="14.25">
      <c r="A29" s="1"/>
      <c r="B29" s="1"/>
      <c r="C29" s="1"/>
      <c r="D29" s="1"/>
      <c r="E29" s="1"/>
      <c r="F29" s="1"/>
      <c r="G29" s="1"/>
      <c r="H29" s="1"/>
      <c r="I29" s="1"/>
      <c r="J29" s="1"/>
      <c r="K29" s="1"/>
      <c r="L29" s="1"/>
      <c r="M29" s="1"/>
      <c r="N29" s="1"/>
      <c r="O29" s="1"/>
      <c r="P29" s="1"/>
    </row>
  </sheetData>
  <sheetProtection/>
  <mergeCells count="1">
    <mergeCell ref="A1:P29"/>
  </mergeCells>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1:T40"/>
  <sheetViews>
    <sheetView tabSelected="1" zoomScaleSheetLayoutView="100" workbookViewId="0" topLeftCell="A40">
      <selection activeCell="A1" sqref="A1:T40"/>
    </sheetView>
  </sheetViews>
  <sheetFormatPr defaultColWidth="9.00390625" defaultRowHeight="14.25"/>
  <cols>
    <col min="20" max="20" width="61.875" style="0" customWidth="1"/>
  </cols>
  <sheetData>
    <row r="1" spans="1:20" ht="14.25">
      <c r="A1" s="1" t="s">
        <v>970</v>
      </c>
      <c r="B1" s="1"/>
      <c r="C1" s="1"/>
      <c r="D1" s="1"/>
      <c r="E1" s="1"/>
      <c r="F1" s="1"/>
      <c r="G1" s="1"/>
      <c r="H1" s="1"/>
      <c r="I1" s="1"/>
      <c r="J1" s="1"/>
      <c r="K1" s="1"/>
      <c r="L1" s="1"/>
      <c r="M1" s="1"/>
      <c r="N1" s="1"/>
      <c r="O1" s="1"/>
      <c r="P1" s="1"/>
      <c r="Q1" s="1"/>
      <c r="R1" s="1"/>
      <c r="S1" s="1"/>
      <c r="T1" s="1"/>
    </row>
    <row r="2" spans="1:20" ht="14.25">
      <c r="A2" s="1"/>
      <c r="B2" s="1"/>
      <c r="C2" s="1"/>
      <c r="D2" s="1"/>
      <c r="E2" s="1"/>
      <c r="F2" s="1"/>
      <c r="G2" s="1"/>
      <c r="H2" s="1"/>
      <c r="I2" s="1"/>
      <c r="J2" s="1"/>
      <c r="K2" s="1"/>
      <c r="L2" s="1"/>
      <c r="M2" s="1"/>
      <c r="N2" s="1"/>
      <c r="O2" s="1"/>
      <c r="P2" s="1"/>
      <c r="Q2" s="1"/>
      <c r="R2" s="1"/>
      <c r="S2" s="1"/>
      <c r="T2" s="1"/>
    </row>
    <row r="3" spans="1:20" ht="14.25">
      <c r="A3" s="1"/>
      <c r="B3" s="1"/>
      <c r="C3" s="1"/>
      <c r="D3" s="1"/>
      <c r="E3" s="1"/>
      <c r="F3" s="1"/>
      <c r="G3" s="1"/>
      <c r="H3" s="1"/>
      <c r="I3" s="1"/>
      <c r="J3" s="1"/>
      <c r="K3" s="1"/>
      <c r="L3" s="1"/>
      <c r="M3" s="1"/>
      <c r="N3" s="1"/>
      <c r="O3" s="1"/>
      <c r="P3" s="1"/>
      <c r="Q3" s="1"/>
      <c r="R3" s="1"/>
      <c r="S3" s="1"/>
      <c r="T3" s="1"/>
    </row>
    <row r="4" spans="1:20" ht="14.25">
      <c r="A4" s="1"/>
      <c r="B4" s="1"/>
      <c r="C4" s="1"/>
      <c r="D4" s="1"/>
      <c r="E4" s="1"/>
      <c r="F4" s="1"/>
      <c r="G4" s="1"/>
      <c r="H4" s="1"/>
      <c r="I4" s="1"/>
      <c r="J4" s="1"/>
      <c r="K4" s="1"/>
      <c r="L4" s="1"/>
      <c r="M4" s="1"/>
      <c r="N4" s="1"/>
      <c r="O4" s="1"/>
      <c r="P4" s="1"/>
      <c r="Q4" s="1"/>
      <c r="R4" s="1"/>
      <c r="S4" s="1"/>
      <c r="T4" s="1"/>
    </row>
    <row r="5" spans="1:20" ht="14.25">
      <c r="A5" s="1"/>
      <c r="B5" s="1"/>
      <c r="C5" s="1"/>
      <c r="D5" s="1"/>
      <c r="E5" s="1"/>
      <c r="F5" s="1"/>
      <c r="G5" s="1"/>
      <c r="H5" s="1"/>
      <c r="I5" s="1"/>
      <c r="J5" s="1"/>
      <c r="K5" s="1"/>
      <c r="L5" s="1"/>
      <c r="M5" s="1"/>
      <c r="N5" s="1"/>
      <c r="O5" s="1"/>
      <c r="P5" s="1"/>
      <c r="Q5" s="1"/>
      <c r="R5" s="1"/>
      <c r="S5" s="1"/>
      <c r="T5" s="1"/>
    </row>
    <row r="6" spans="1:20" ht="14.25">
      <c r="A6" s="1"/>
      <c r="B6" s="1"/>
      <c r="C6" s="1"/>
      <c r="D6" s="1"/>
      <c r="E6" s="1"/>
      <c r="F6" s="1"/>
      <c r="G6" s="1"/>
      <c r="H6" s="1"/>
      <c r="I6" s="1"/>
      <c r="J6" s="1"/>
      <c r="K6" s="1"/>
      <c r="L6" s="1"/>
      <c r="M6" s="1"/>
      <c r="N6" s="1"/>
      <c r="O6" s="1"/>
      <c r="P6" s="1"/>
      <c r="Q6" s="1"/>
      <c r="R6" s="1"/>
      <c r="S6" s="1"/>
      <c r="T6" s="1"/>
    </row>
    <row r="7" spans="1:20" ht="14.25">
      <c r="A7" s="1"/>
      <c r="B7" s="1"/>
      <c r="C7" s="1"/>
      <c r="D7" s="1"/>
      <c r="E7" s="1"/>
      <c r="F7" s="1"/>
      <c r="G7" s="1"/>
      <c r="H7" s="1"/>
      <c r="I7" s="1"/>
      <c r="J7" s="1"/>
      <c r="K7" s="1"/>
      <c r="L7" s="1"/>
      <c r="M7" s="1"/>
      <c r="N7" s="1"/>
      <c r="O7" s="1"/>
      <c r="P7" s="1"/>
      <c r="Q7" s="1"/>
      <c r="R7" s="1"/>
      <c r="S7" s="1"/>
      <c r="T7" s="1"/>
    </row>
    <row r="8" spans="1:20" ht="14.25">
      <c r="A8" s="1"/>
      <c r="B8" s="1"/>
      <c r="C8" s="1"/>
      <c r="D8" s="1"/>
      <c r="E8" s="1"/>
      <c r="F8" s="1"/>
      <c r="G8" s="1"/>
      <c r="H8" s="1"/>
      <c r="I8" s="1"/>
      <c r="J8" s="1"/>
      <c r="K8" s="1"/>
      <c r="L8" s="1"/>
      <c r="M8" s="1"/>
      <c r="N8" s="1"/>
      <c r="O8" s="1"/>
      <c r="P8" s="1"/>
      <c r="Q8" s="1"/>
      <c r="R8" s="1"/>
      <c r="S8" s="1"/>
      <c r="T8" s="1"/>
    </row>
    <row r="9" spans="1:20" ht="14.25">
      <c r="A9" s="1"/>
      <c r="B9" s="1"/>
      <c r="C9" s="1"/>
      <c r="D9" s="1"/>
      <c r="E9" s="1"/>
      <c r="F9" s="1"/>
      <c r="G9" s="1"/>
      <c r="H9" s="1"/>
      <c r="I9" s="1"/>
      <c r="J9" s="1"/>
      <c r="K9" s="1"/>
      <c r="L9" s="1"/>
      <c r="M9" s="1"/>
      <c r="N9" s="1"/>
      <c r="O9" s="1"/>
      <c r="P9" s="1"/>
      <c r="Q9" s="1"/>
      <c r="R9" s="1"/>
      <c r="S9" s="1"/>
      <c r="T9" s="1"/>
    </row>
    <row r="10" spans="1:20" ht="14.25">
      <c r="A10" s="1"/>
      <c r="B10" s="1"/>
      <c r="C10" s="1"/>
      <c r="D10" s="1"/>
      <c r="E10" s="1"/>
      <c r="F10" s="1"/>
      <c r="G10" s="1"/>
      <c r="H10" s="1"/>
      <c r="I10" s="1"/>
      <c r="J10" s="1"/>
      <c r="K10" s="1"/>
      <c r="L10" s="1"/>
      <c r="M10" s="1"/>
      <c r="N10" s="1"/>
      <c r="O10" s="1"/>
      <c r="P10" s="1"/>
      <c r="Q10" s="1"/>
      <c r="R10" s="1"/>
      <c r="S10" s="1"/>
      <c r="T10" s="1"/>
    </row>
    <row r="11" spans="1:20" ht="14.25">
      <c r="A11" s="1"/>
      <c r="B11" s="1"/>
      <c r="C11" s="1"/>
      <c r="D11" s="1"/>
      <c r="E11" s="1"/>
      <c r="F11" s="1"/>
      <c r="G11" s="1"/>
      <c r="H11" s="1"/>
      <c r="I11" s="1"/>
      <c r="J11" s="1"/>
      <c r="K11" s="1"/>
      <c r="L11" s="1"/>
      <c r="M11" s="1"/>
      <c r="N11" s="1"/>
      <c r="O11" s="1"/>
      <c r="P11" s="1"/>
      <c r="Q11" s="1"/>
      <c r="R11" s="1"/>
      <c r="S11" s="1"/>
      <c r="T11" s="1"/>
    </row>
    <row r="12" spans="1:20" ht="14.25">
      <c r="A12" s="1"/>
      <c r="B12" s="1"/>
      <c r="C12" s="1"/>
      <c r="D12" s="1"/>
      <c r="E12" s="1"/>
      <c r="F12" s="1"/>
      <c r="G12" s="1"/>
      <c r="H12" s="1"/>
      <c r="I12" s="1"/>
      <c r="J12" s="1"/>
      <c r="K12" s="1"/>
      <c r="L12" s="1"/>
      <c r="M12" s="1"/>
      <c r="N12" s="1"/>
      <c r="O12" s="1"/>
      <c r="P12" s="1"/>
      <c r="Q12" s="1"/>
      <c r="R12" s="1"/>
      <c r="S12" s="1"/>
      <c r="T12" s="1"/>
    </row>
    <row r="13" spans="1:20" ht="14.25">
      <c r="A13" s="1"/>
      <c r="B13" s="1"/>
      <c r="C13" s="1"/>
      <c r="D13" s="1"/>
      <c r="E13" s="1"/>
      <c r="F13" s="1"/>
      <c r="G13" s="1"/>
      <c r="H13" s="1"/>
      <c r="I13" s="1"/>
      <c r="J13" s="1"/>
      <c r="K13" s="1"/>
      <c r="L13" s="1"/>
      <c r="M13" s="1"/>
      <c r="N13" s="1"/>
      <c r="O13" s="1"/>
      <c r="P13" s="1"/>
      <c r="Q13" s="1"/>
      <c r="R13" s="1"/>
      <c r="S13" s="1"/>
      <c r="T13" s="1"/>
    </row>
    <row r="14" spans="1:20" ht="14.25">
      <c r="A14" s="1"/>
      <c r="B14" s="1"/>
      <c r="C14" s="1"/>
      <c r="D14" s="1"/>
      <c r="E14" s="1"/>
      <c r="F14" s="1"/>
      <c r="G14" s="1"/>
      <c r="H14" s="1"/>
      <c r="I14" s="1"/>
      <c r="J14" s="1"/>
      <c r="K14" s="1"/>
      <c r="L14" s="1"/>
      <c r="M14" s="1"/>
      <c r="N14" s="1"/>
      <c r="O14" s="1"/>
      <c r="P14" s="1"/>
      <c r="Q14" s="1"/>
      <c r="R14" s="1"/>
      <c r="S14" s="1"/>
      <c r="T14" s="1"/>
    </row>
    <row r="15" spans="1:20" ht="14.25">
      <c r="A15" s="1"/>
      <c r="B15" s="1"/>
      <c r="C15" s="1"/>
      <c r="D15" s="1"/>
      <c r="E15" s="1"/>
      <c r="F15" s="1"/>
      <c r="G15" s="1"/>
      <c r="H15" s="1"/>
      <c r="I15" s="1"/>
      <c r="J15" s="1"/>
      <c r="K15" s="1"/>
      <c r="L15" s="1"/>
      <c r="M15" s="1"/>
      <c r="N15" s="1"/>
      <c r="O15" s="1"/>
      <c r="P15" s="1"/>
      <c r="Q15" s="1"/>
      <c r="R15" s="1"/>
      <c r="S15" s="1"/>
      <c r="T15" s="1"/>
    </row>
    <row r="16" spans="1:20" ht="14.25">
      <c r="A16" s="1"/>
      <c r="B16" s="1"/>
      <c r="C16" s="1"/>
      <c r="D16" s="1"/>
      <c r="E16" s="1"/>
      <c r="F16" s="1"/>
      <c r="G16" s="1"/>
      <c r="H16" s="1"/>
      <c r="I16" s="1"/>
      <c r="J16" s="1"/>
      <c r="K16" s="1"/>
      <c r="L16" s="1"/>
      <c r="M16" s="1"/>
      <c r="N16" s="1"/>
      <c r="O16" s="1"/>
      <c r="P16" s="1"/>
      <c r="Q16" s="1"/>
      <c r="R16" s="1"/>
      <c r="S16" s="1"/>
      <c r="T16" s="1"/>
    </row>
    <row r="17" spans="1:20" ht="14.25">
      <c r="A17" s="1"/>
      <c r="B17" s="1"/>
      <c r="C17" s="1"/>
      <c r="D17" s="1"/>
      <c r="E17" s="1"/>
      <c r="F17" s="1"/>
      <c r="G17" s="1"/>
      <c r="H17" s="1"/>
      <c r="I17" s="1"/>
      <c r="J17" s="1"/>
      <c r="K17" s="1"/>
      <c r="L17" s="1"/>
      <c r="M17" s="1"/>
      <c r="N17" s="1"/>
      <c r="O17" s="1"/>
      <c r="P17" s="1"/>
      <c r="Q17" s="1"/>
      <c r="R17" s="1"/>
      <c r="S17" s="1"/>
      <c r="T17" s="1"/>
    </row>
    <row r="18" spans="1:20" ht="14.25">
      <c r="A18" s="1"/>
      <c r="B18" s="1"/>
      <c r="C18" s="1"/>
      <c r="D18" s="1"/>
      <c r="E18" s="1"/>
      <c r="F18" s="1"/>
      <c r="G18" s="1"/>
      <c r="H18" s="1"/>
      <c r="I18" s="1"/>
      <c r="J18" s="1"/>
      <c r="K18" s="1"/>
      <c r="L18" s="1"/>
      <c r="M18" s="1"/>
      <c r="N18" s="1"/>
      <c r="O18" s="1"/>
      <c r="P18" s="1"/>
      <c r="Q18" s="1"/>
      <c r="R18" s="1"/>
      <c r="S18" s="1"/>
      <c r="T18" s="1"/>
    </row>
    <row r="19" spans="1:20" ht="14.25">
      <c r="A19" s="1"/>
      <c r="B19" s="1"/>
      <c r="C19" s="1"/>
      <c r="D19" s="1"/>
      <c r="E19" s="1"/>
      <c r="F19" s="1"/>
      <c r="G19" s="1"/>
      <c r="H19" s="1"/>
      <c r="I19" s="1"/>
      <c r="J19" s="1"/>
      <c r="K19" s="1"/>
      <c r="L19" s="1"/>
      <c r="M19" s="1"/>
      <c r="N19" s="1"/>
      <c r="O19" s="1"/>
      <c r="P19" s="1"/>
      <c r="Q19" s="1"/>
      <c r="R19" s="1"/>
      <c r="S19" s="1"/>
      <c r="T19" s="1"/>
    </row>
    <row r="20" spans="1:20" ht="14.25">
      <c r="A20" s="1"/>
      <c r="B20" s="1"/>
      <c r="C20" s="1"/>
      <c r="D20" s="1"/>
      <c r="E20" s="1"/>
      <c r="F20" s="1"/>
      <c r="G20" s="1"/>
      <c r="H20" s="1"/>
      <c r="I20" s="1"/>
      <c r="J20" s="1"/>
      <c r="K20" s="1"/>
      <c r="L20" s="1"/>
      <c r="M20" s="1"/>
      <c r="N20" s="1"/>
      <c r="O20" s="1"/>
      <c r="P20" s="1"/>
      <c r="Q20" s="1"/>
      <c r="R20" s="1"/>
      <c r="S20" s="1"/>
      <c r="T20" s="1"/>
    </row>
    <row r="21" spans="1:20" ht="14.25">
      <c r="A21" s="1"/>
      <c r="B21" s="1"/>
      <c r="C21" s="1"/>
      <c r="D21" s="1"/>
      <c r="E21" s="1"/>
      <c r="F21" s="1"/>
      <c r="G21" s="1"/>
      <c r="H21" s="1"/>
      <c r="I21" s="1"/>
      <c r="J21" s="1"/>
      <c r="K21" s="1"/>
      <c r="L21" s="1"/>
      <c r="M21" s="1"/>
      <c r="N21" s="1"/>
      <c r="O21" s="1"/>
      <c r="P21" s="1"/>
      <c r="Q21" s="1"/>
      <c r="R21" s="1"/>
      <c r="S21" s="1"/>
      <c r="T21" s="1"/>
    </row>
    <row r="22" spans="1:20" ht="14.25">
      <c r="A22" s="1"/>
      <c r="B22" s="1"/>
      <c r="C22" s="1"/>
      <c r="D22" s="1"/>
      <c r="E22" s="1"/>
      <c r="F22" s="1"/>
      <c r="G22" s="1"/>
      <c r="H22" s="1"/>
      <c r="I22" s="1"/>
      <c r="J22" s="1"/>
      <c r="K22" s="1"/>
      <c r="L22" s="1"/>
      <c r="M22" s="1"/>
      <c r="N22" s="1"/>
      <c r="O22" s="1"/>
      <c r="P22" s="1"/>
      <c r="Q22" s="1"/>
      <c r="R22" s="1"/>
      <c r="S22" s="1"/>
      <c r="T22" s="1"/>
    </row>
    <row r="23" spans="1:20" ht="14.25">
      <c r="A23" s="1"/>
      <c r="B23" s="1"/>
      <c r="C23" s="1"/>
      <c r="D23" s="1"/>
      <c r="E23" s="1"/>
      <c r="F23" s="1"/>
      <c r="G23" s="1"/>
      <c r="H23" s="1"/>
      <c r="I23" s="1"/>
      <c r="J23" s="1"/>
      <c r="K23" s="1"/>
      <c r="L23" s="1"/>
      <c r="M23" s="1"/>
      <c r="N23" s="1"/>
      <c r="O23" s="1"/>
      <c r="P23" s="1"/>
      <c r="Q23" s="1"/>
      <c r="R23" s="1"/>
      <c r="S23" s="1"/>
      <c r="T23" s="1"/>
    </row>
    <row r="24" spans="1:20" ht="14.25">
      <c r="A24" s="1"/>
      <c r="B24" s="1"/>
      <c r="C24" s="1"/>
      <c r="D24" s="1"/>
      <c r="E24" s="1"/>
      <c r="F24" s="1"/>
      <c r="G24" s="1"/>
      <c r="H24" s="1"/>
      <c r="I24" s="1"/>
      <c r="J24" s="1"/>
      <c r="K24" s="1"/>
      <c r="L24" s="1"/>
      <c r="M24" s="1"/>
      <c r="N24" s="1"/>
      <c r="O24" s="1"/>
      <c r="P24" s="1"/>
      <c r="Q24" s="1"/>
      <c r="R24" s="1"/>
      <c r="S24" s="1"/>
      <c r="T24" s="1"/>
    </row>
    <row r="25" spans="1:20" ht="14.25">
      <c r="A25" s="1"/>
      <c r="B25" s="1"/>
      <c r="C25" s="1"/>
      <c r="D25" s="1"/>
      <c r="E25" s="1"/>
      <c r="F25" s="1"/>
      <c r="G25" s="1"/>
      <c r="H25" s="1"/>
      <c r="I25" s="1"/>
      <c r="J25" s="1"/>
      <c r="K25" s="1"/>
      <c r="L25" s="1"/>
      <c r="M25" s="1"/>
      <c r="N25" s="1"/>
      <c r="O25" s="1"/>
      <c r="P25" s="1"/>
      <c r="Q25" s="1"/>
      <c r="R25" s="1"/>
      <c r="S25" s="1"/>
      <c r="T25" s="1"/>
    </row>
    <row r="26" spans="1:20" ht="14.25">
      <c r="A26" s="1"/>
      <c r="B26" s="1"/>
      <c r="C26" s="1"/>
      <c r="D26" s="1"/>
      <c r="E26" s="1"/>
      <c r="F26" s="1"/>
      <c r="G26" s="1"/>
      <c r="H26" s="1"/>
      <c r="I26" s="1"/>
      <c r="J26" s="1"/>
      <c r="K26" s="1"/>
      <c r="L26" s="1"/>
      <c r="M26" s="1"/>
      <c r="N26" s="1"/>
      <c r="O26" s="1"/>
      <c r="P26" s="1"/>
      <c r="Q26" s="1"/>
      <c r="R26" s="1"/>
      <c r="S26" s="1"/>
      <c r="T26" s="1"/>
    </row>
    <row r="27" spans="1:20" ht="14.25">
      <c r="A27" s="1"/>
      <c r="B27" s="1"/>
      <c r="C27" s="1"/>
      <c r="D27" s="1"/>
      <c r="E27" s="1"/>
      <c r="F27" s="1"/>
      <c r="G27" s="1"/>
      <c r="H27" s="1"/>
      <c r="I27" s="1"/>
      <c r="J27" s="1"/>
      <c r="K27" s="1"/>
      <c r="L27" s="1"/>
      <c r="M27" s="1"/>
      <c r="N27" s="1"/>
      <c r="O27" s="1"/>
      <c r="P27" s="1"/>
      <c r="Q27" s="1"/>
      <c r="R27" s="1"/>
      <c r="S27" s="1"/>
      <c r="T27" s="1"/>
    </row>
    <row r="28" spans="1:20" ht="14.25">
      <c r="A28" s="1"/>
      <c r="B28" s="1"/>
      <c r="C28" s="1"/>
      <c r="D28" s="1"/>
      <c r="E28" s="1"/>
      <c r="F28" s="1"/>
      <c r="G28" s="1"/>
      <c r="H28" s="1"/>
      <c r="I28" s="1"/>
      <c r="J28" s="1"/>
      <c r="K28" s="1"/>
      <c r="L28" s="1"/>
      <c r="M28" s="1"/>
      <c r="N28" s="1"/>
      <c r="O28" s="1"/>
      <c r="P28" s="1"/>
      <c r="Q28" s="1"/>
      <c r="R28" s="1"/>
      <c r="S28" s="1"/>
      <c r="T28" s="1"/>
    </row>
    <row r="29" spans="1:20" ht="14.25">
      <c r="A29" s="1"/>
      <c r="B29" s="1"/>
      <c r="C29" s="1"/>
      <c r="D29" s="1"/>
      <c r="E29" s="1"/>
      <c r="F29" s="1"/>
      <c r="G29" s="1"/>
      <c r="H29" s="1"/>
      <c r="I29" s="1"/>
      <c r="J29" s="1"/>
      <c r="K29" s="1"/>
      <c r="L29" s="1"/>
      <c r="M29" s="1"/>
      <c r="N29" s="1"/>
      <c r="O29" s="1"/>
      <c r="P29" s="1"/>
      <c r="Q29" s="1"/>
      <c r="R29" s="1"/>
      <c r="S29" s="1"/>
      <c r="T29" s="1"/>
    </row>
    <row r="30" spans="1:20" ht="14.25">
      <c r="A30" s="1"/>
      <c r="B30" s="1"/>
      <c r="C30" s="1"/>
      <c r="D30" s="1"/>
      <c r="E30" s="1"/>
      <c r="F30" s="1"/>
      <c r="G30" s="1"/>
      <c r="H30" s="1"/>
      <c r="I30" s="1"/>
      <c r="J30" s="1"/>
      <c r="K30" s="1"/>
      <c r="L30" s="1"/>
      <c r="M30" s="1"/>
      <c r="N30" s="1"/>
      <c r="O30" s="1"/>
      <c r="P30" s="1"/>
      <c r="Q30" s="1"/>
      <c r="R30" s="1"/>
      <c r="S30" s="1"/>
      <c r="T30" s="1"/>
    </row>
    <row r="31" spans="1:20" ht="14.25">
      <c r="A31" s="1"/>
      <c r="B31" s="1"/>
      <c r="C31" s="1"/>
      <c r="D31" s="1"/>
      <c r="E31" s="1"/>
      <c r="F31" s="1"/>
      <c r="G31" s="1"/>
      <c r="H31" s="1"/>
      <c r="I31" s="1"/>
      <c r="J31" s="1"/>
      <c r="K31" s="1"/>
      <c r="L31" s="1"/>
      <c r="M31" s="1"/>
      <c r="N31" s="1"/>
      <c r="O31" s="1"/>
      <c r="P31" s="1"/>
      <c r="Q31" s="1"/>
      <c r="R31" s="1"/>
      <c r="S31" s="1"/>
      <c r="T31" s="1"/>
    </row>
    <row r="32" spans="1:20" ht="14.25">
      <c r="A32" s="1"/>
      <c r="B32" s="1"/>
      <c r="C32" s="1"/>
      <c r="D32" s="1"/>
      <c r="E32" s="1"/>
      <c r="F32" s="1"/>
      <c r="G32" s="1"/>
      <c r="H32" s="1"/>
      <c r="I32" s="1"/>
      <c r="J32" s="1"/>
      <c r="K32" s="1"/>
      <c r="L32" s="1"/>
      <c r="M32" s="1"/>
      <c r="N32" s="1"/>
      <c r="O32" s="1"/>
      <c r="P32" s="1"/>
      <c r="Q32" s="1"/>
      <c r="R32" s="1"/>
      <c r="S32" s="1"/>
      <c r="T32" s="1"/>
    </row>
    <row r="33" spans="1:20" ht="14.25">
      <c r="A33" s="1"/>
      <c r="B33" s="1"/>
      <c r="C33" s="1"/>
      <c r="D33" s="1"/>
      <c r="E33" s="1"/>
      <c r="F33" s="1"/>
      <c r="G33" s="1"/>
      <c r="H33" s="1"/>
      <c r="I33" s="1"/>
      <c r="J33" s="1"/>
      <c r="K33" s="1"/>
      <c r="L33" s="1"/>
      <c r="M33" s="1"/>
      <c r="N33" s="1"/>
      <c r="O33" s="1"/>
      <c r="P33" s="1"/>
      <c r="Q33" s="1"/>
      <c r="R33" s="1"/>
      <c r="S33" s="1"/>
      <c r="T33" s="1"/>
    </row>
    <row r="34" spans="1:20" ht="14.25">
      <c r="A34" s="1"/>
      <c r="B34" s="1"/>
      <c r="C34" s="1"/>
      <c r="D34" s="1"/>
      <c r="E34" s="1"/>
      <c r="F34" s="1"/>
      <c r="G34" s="1"/>
      <c r="H34" s="1"/>
      <c r="I34" s="1"/>
      <c r="J34" s="1"/>
      <c r="K34" s="1"/>
      <c r="L34" s="1"/>
      <c r="M34" s="1"/>
      <c r="N34" s="1"/>
      <c r="O34" s="1"/>
      <c r="P34" s="1"/>
      <c r="Q34" s="1"/>
      <c r="R34" s="1"/>
      <c r="S34" s="1"/>
      <c r="T34" s="1"/>
    </row>
    <row r="35" spans="1:20" ht="14.25">
      <c r="A35" s="1"/>
      <c r="B35" s="1"/>
      <c r="C35" s="1"/>
      <c r="D35" s="1"/>
      <c r="E35" s="1"/>
      <c r="F35" s="1"/>
      <c r="G35" s="1"/>
      <c r="H35" s="1"/>
      <c r="I35" s="1"/>
      <c r="J35" s="1"/>
      <c r="K35" s="1"/>
      <c r="L35" s="1"/>
      <c r="M35" s="1"/>
      <c r="N35" s="1"/>
      <c r="O35" s="1"/>
      <c r="P35" s="1"/>
      <c r="Q35" s="1"/>
      <c r="R35" s="1"/>
      <c r="S35" s="1"/>
      <c r="T35" s="1"/>
    </row>
    <row r="36" spans="1:20" ht="14.25">
      <c r="A36" s="1"/>
      <c r="B36" s="1"/>
      <c r="C36" s="1"/>
      <c r="D36" s="1"/>
      <c r="E36" s="1"/>
      <c r="F36" s="1"/>
      <c r="G36" s="1"/>
      <c r="H36" s="1"/>
      <c r="I36" s="1"/>
      <c r="J36" s="1"/>
      <c r="K36" s="1"/>
      <c r="L36" s="1"/>
      <c r="M36" s="1"/>
      <c r="N36" s="1"/>
      <c r="O36" s="1"/>
      <c r="P36" s="1"/>
      <c r="Q36" s="1"/>
      <c r="R36" s="1"/>
      <c r="S36" s="1"/>
      <c r="T36" s="1"/>
    </row>
    <row r="37" spans="1:20" ht="14.25">
      <c r="A37" s="1"/>
      <c r="B37" s="1"/>
      <c r="C37" s="1"/>
      <c r="D37" s="1"/>
      <c r="E37" s="1"/>
      <c r="F37" s="1"/>
      <c r="G37" s="1"/>
      <c r="H37" s="1"/>
      <c r="I37" s="1"/>
      <c r="J37" s="1"/>
      <c r="K37" s="1"/>
      <c r="L37" s="1"/>
      <c r="M37" s="1"/>
      <c r="N37" s="1"/>
      <c r="O37" s="1"/>
      <c r="P37" s="1"/>
      <c r="Q37" s="1"/>
      <c r="R37" s="1"/>
      <c r="S37" s="1"/>
      <c r="T37" s="1"/>
    </row>
    <row r="38" spans="1:20" ht="14.25">
      <c r="A38" s="1"/>
      <c r="B38" s="1"/>
      <c r="C38" s="1"/>
      <c r="D38" s="1"/>
      <c r="E38" s="1"/>
      <c r="F38" s="1"/>
      <c r="G38" s="1"/>
      <c r="H38" s="1"/>
      <c r="I38" s="1"/>
      <c r="J38" s="1"/>
      <c r="K38" s="1"/>
      <c r="L38" s="1"/>
      <c r="M38" s="1"/>
      <c r="N38" s="1"/>
      <c r="O38" s="1"/>
      <c r="P38" s="1"/>
      <c r="Q38" s="1"/>
      <c r="R38" s="1"/>
      <c r="S38" s="1"/>
      <c r="T38" s="1"/>
    </row>
    <row r="39" spans="1:20" ht="14.25">
      <c r="A39" s="1"/>
      <c r="B39" s="1"/>
      <c r="C39" s="1"/>
      <c r="D39" s="1"/>
      <c r="E39" s="1"/>
      <c r="F39" s="1"/>
      <c r="G39" s="1"/>
      <c r="H39" s="1"/>
      <c r="I39" s="1"/>
      <c r="J39" s="1"/>
      <c r="K39" s="1"/>
      <c r="L39" s="1"/>
      <c r="M39" s="1"/>
      <c r="N39" s="1"/>
      <c r="O39" s="1"/>
      <c r="P39" s="1"/>
      <c r="Q39" s="1"/>
      <c r="R39" s="1"/>
      <c r="S39" s="1"/>
      <c r="T39" s="1"/>
    </row>
    <row r="40" spans="1:20" ht="321" customHeight="1">
      <c r="A40" s="1"/>
      <c r="B40" s="1"/>
      <c r="C40" s="1"/>
      <c r="D40" s="1"/>
      <c r="E40" s="1"/>
      <c r="F40" s="1"/>
      <c r="G40" s="1"/>
      <c r="H40" s="1"/>
      <c r="I40" s="1"/>
      <c r="J40" s="1"/>
      <c r="K40" s="1"/>
      <c r="L40" s="1"/>
      <c r="M40" s="1"/>
      <c r="N40" s="1"/>
      <c r="O40" s="1"/>
      <c r="P40" s="1"/>
      <c r="Q40" s="1"/>
      <c r="R40" s="1"/>
      <c r="S40" s="1"/>
      <c r="T40" s="1"/>
    </row>
  </sheetData>
  <sheetProtection/>
  <mergeCells count="1">
    <mergeCell ref="A1:T4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rgb="FFFF0000"/>
  </sheetPr>
  <dimension ref="A1:D28"/>
  <sheetViews>
    <sheetView showZeros="0" workbookViewId="0" topLeftCell="A13">
      <selection activeCell="H14" sqref="H14"/>
    </sheetView>
  </sheetViews>
  <sheetFormatPr defaultColWidth="9.00390625" defaultRowHeight="14.25"/>
  <cols>
    <col min="1" max="1" width="34.75390625" style="70" customWidth="1"/>
    <col min="2" max="2" width="14.875" style="70" customWidth="1"/>
    <col min="3" max="3" width="18.00390625" style="70" customWidth="1"/>
    <col min="4" max="4" width="14.875" style="364" customWidth="1"/>
    <col min="5" max="16384" width="9.00390625" style="70" customWidth="1"/>
  </cols>
  <sheetData>
    <row r="1" spans="1:4" ht="27" customHeight="1">
      <c r="A1" s="365" t="s">
        <v>95</v>
      </c>
      <c r="B1" s="365"/>
      <c r="C1" s="365"/>
      <c r="D1" s="366"/>
    </row>
    <row r="2" spans="1:4" ht="19.5" customHeight="1">
      <c r="A2" s="73" t="s">
        <v>96</v>
      </c>
      <c r="B2" s="144"/>
      <c r="C2" s="144"/>
      <c r="D2" s="367" t="s">
        <v>97</v>
      </c>
    </row>
    <row r="3" spans="1:4" ht="19.5" customHeight="1">
      <c r="A3" s="83" t="s">
        <v>64</v>
      </c>
      <c r="B3" s="368" t="s">
        <v>65</v>
      </c>
      <c r="C3" s="103" t="s">
        <v>67</v>
      </c>
      <c r="D3" s="369" t="s">
        <v>69</v>
      </c>
    </row>
    <row r="4" spans="1:4" ht="16.5" customHeight="1">
      <c r="A4" s="83"/>
      <c r="B4" s="368"/>
      <c r="C4" s="105"/>
      <c r="D4" s="370"/>
    </row>
    <row r="5" spans="1:4" ht="27.75" customHeight="1">
      <c r="A5" s="371" t="s">
        <v>98</v>
      </c>
      <c r="B5" s="372">
        <v>92143</v>
      </c>
      <c r="C5" s="372">
        <v>105666</v>
      </c>
      <c r="D5" s="373">
        <f>C5/B5*100-100</f>
        <v>14.676101277362363</v>
      </c>
    </row>
    <row r="6" spans="1:4" ht="27.75" customHeight="1">
      <c r="A6" s="371" t="s">
        <v>99</v>
      </c>
      <c r="B6" s="372">
        <v>46</v>
      </c>
      <c r="C6" s="372">
        <v>54</v>
      </c>
      <c r="D6" s="373">
        <f aca="true" t="shared" si="0" ref="D6:D28">C6/B6*100-100</f>
        <v>17.391304347826093</v>
      </c>
    </row>
    <row r="7" spans="1:4" ht="27.75" customHeight="1">
      <c r="A7" s="371" t="s">
        <v>100</v>
      </c>
      <c r="B7" s="372">
        <v>8864</v>
      </c>
      <c r="C7" s="372">
        <v>11133</v>
      </c>
      <c r="D7" s="373">
        <f t="shared" si="0"/>
        <v>25.59792418772564</v>
      </c>
    </row>
    <row r="8" spans="1:4" ht="27.75" customHeight="1">
      <c r="A8" s="374" t="s">
        <v>101</v>
      </c>
      <c r="B8" s="372">
        <v>171953</v>
      </c>
      <c r="C8" s="372">
        <v>241164</v>
      </c>
      <c r="D8" s="373">
        <f t="shared" si="0"/>
        <v>40.249952021773396</v>
      </c>
    </row>
    <row r="9" spans="1:4" ht="27.75" customHeight="1">
      <c r="A9" s="371" t="s">
        <v>102</v>
      </c>
      <c r="B9" s="372">
        <v>7727</v>
      </c>
      <c r="C9" s="372">
        <v>8116</v>
      </c>
      <c r="D9" s="373">
        <f t="shared" si="0"/>
        <v>5.0342953280703995</v>
      </c>
    </row>
    <row r="10" spans="1:4" ht="27.75" customHeight="1">
      <c r="A10" s="371" t="s">
        <v>103</v>
      </c>
      <c r="B10" s="372">
        <v>14148</v>
      </c>
      <c r="C10" s="372">
        <v>13873</v>
      </c>
      <c r="D10" s="373">
        <f t="shared" si="0"/>
        <v>-1.9437376307605376</v>
      </c>
    </row>
    <row r="11" spans="1:4" ht="27.75" customHeight="1">
      <c r="A11" s="371" t="s">
        <v>104</v>
      </c>
      <c r="B11" s="372">
        <v>68680</v>
      </c>
      <c r="C11" s="372">
        <v>43808</v>
      </c>
      <c r="D11" s="373">
        <f t="shared" si="0"/>
        <v>-36.21432731508445</v>
      </c>
    </row>
    <row r="12" spans="1:4" ht="27.75" customHeight="1">
      <c r="A12" s="371" t="s">
        <v>105</v>
      </c>
      <c r="B12" s="372">
        <v>46451</v>
      </c>
      <c r="C12" s="372">
        <v>61805</v>
      </c>
      <c r="D12" s="373">
        <f t="shared" si="0"/>
        <v>33.05418613162257</v>
      </c>
    </row>
    <row r="13" spans="1:4" ht="27.75" customHeight="1">
      <c r="A13" s="371" t="s">
        <v>106</v>
      </c>
      <c r="B13" s="334">
        <v>12177</v>
      </c>
      <c r="C13" s="334">
        <v>9206</v>
      </c>
      <c r="D13" s="373">
        <f t="shared" si="0"/>
        <v>-24.398456105773178</v>
      </c>
    </row>
    <row r="14" spans="1:4" ht="27.75" customHeight="1">
      <c r="A14" s="371" t="s">
        <v>107</v>
      </c>
      <c r="B14" s="334">
        <v>62270</v>
      </c>
      <c r="C14" s="334">
        <v>58662</v>
      </c>
      <c r="D14" s="373">
        <f t="shared" si="0"/>
        <v>-5.794122370322782</v>
      </c>
    </row>
    <row r="15" spans="1:4" ht="27.75" customHeight="1">
      <c r="A15" s="371" t="s">
        <v>108</v>
      </c>
      <c r="B15" s="334">
        <v>119111</v>
      </c>
      <c r="C15" s="334">
        <v>150824</v>
      </c>
      <c r="D15" s="373">
        <f t="shared" si="0"/>
        <v>26.624744985769567</v>
      </c>
    </row>
    <row r="16" spans="1:4" ht="27.75" customHeight="1">
      <c r="A16" s="371" t="s">
        <v>109</v>
      </c>
      <c r="B16" s="334">
        <v>16058</v>
      </c>
      <c r="C16" s="334">
        <v>24028</v>
      </c>
      <c r="D16" s="373">
        <f t="shared" si="0"/>
        <v>49.63258189064641</v>
      </c>
    </row>
    <row r="17" spans="1:4" ht="27.75" customHeight="1">
      <c r="A17" s="371" t="s">
        <v>110</v>
      </c>
      <c r="B17" s="334">
        <v>7213</v>
      </c>
      <c r="C17" s="334">
        <v>10186</v>
      </c>
      <c r="D17" s="373">
        <f t="shared" si="0"/>
        <v>41.2172466380147</v>
      </c>
    </row>
    <row r="18" spans="1:4" ht="27.75" customHeight="1">
      <c r="A18" s="371" t="s">
        <v>111</v>
      </c>
      <c r="B18" s="334">
        <v>3088</v>
      </c>
      <c r="C18" s="334">
        <v>1386</v>
      </c>
      <c r="D18" s="373">
        <f t="shared" si="0"/>
        <v>-55.11658031088083</v>
      </c>
    </row>
    <row r="19" spans="1:4" ht="27.75" customHeight="1">
      <c r="A19" s="371" t="s">
        <v>112</v>
      </c>
      <c r="B19" s="334">
        <v>110</v>
      </c>
      <c r="C19" s="334">
        <v>710</v>
      </c>
      <c r="D19" s="373">
        <f t="shared" si="0"/>
        <v>545.4545454545454</v>
      </c>
    </row>
    <row r="20" spans="1:4" ht="27.75" customHeight="1">
      <c r="A20" s="371" t="s">
        <v>113</v>
      </c>
      <c r="B20" s="375">
        <v>30</v>
      </c>
      <c r="C20" s="375">
        <v>30</v>
      </c>
      <c r="D20" s="373">
        <f t="shared" si="0"/>
        <v>0</v>
      </c>
    </row>
    <row r="21" spans="1:4" ht="27.75" customHeight="1">
      <c r="A21" s="371" t="s">
        <v>114</v>
      </c>
      <c r="B21" s="334">
        <v>212</v>
      </c>
      <c r="C21" s="334">
        <v>9572</v>
      </c>
      <c r="D21" s="373">
        <f t="shared" si="0"/>
        <v>4415.094339622642</v>
      </c>
    </row>
    <row r="22" spans="1:4" ht="27.75" customHeight="1">
      <c r="A22" s="371" t="s">
        <v>115</v>
      </c>
      <c r="B22" s="334">
        <v>728</v>
      </c>
      <c r="C22" s="334">
        <v>3535</v>
      </c>
      <c r="D22" s="373">
        <f t="shared" si="0"/>
        <v>385.5769230769231</v>
      </c>
    </row>
    <row r="23" spans="1:4" ht="27.75" customHeight="1">
      <c r="A23" s="371" t="s">
        <v>116</v>
      </c>
      <c r="B23" s="334">
        <v>1298</v>
      </c>
      <c r="C23" s="334">
        <v>749</v>
      </c>
      <c r="D23" s="373">
        <f t="shared" si="0"/>
        <v>-42.295839753466865</v>
      </c>
    </row>
    <row r="24" spans="1:4" ht="27.75" customHeight="1">
      <c r="A24" s="376" t="s">
        <v>117</v>
      </c>
      <c r="B24" s="334"/>
      <c r="C24" s="334">
        <v>2779</v>
      </c>
      <c r="D24" s="373"/>
    </row>
    <row r="25" spans="1:4" ht="27.75" customHeight="1">
      <c r="A25" s="284" t="s">
        <v>118</v>
      </c>
      <c r="B25" s="377">
        <v>2044</v>
      </c>
      <c r="C25" s="377">
        <v>3866</v>
      </c>
      <c r="D25" s="373">
        <f t="shared" si="0"/>
        <v>89.13894324853229</v>
      </c>
    </row>
    <row r="26" spans="1:4" ht="27.75" customHeight="1">
      <c r="A26" s="284" t="s">
        <v>119</v>
      </c>
      <c r="B26" s="334">
        <v>5041</v>
      </c>
      <c r="C26" s="334">
        <v>5498</v>
      </c>
      <c r="D26" s="373">
        <f t="shared" si="0"/>
        <v>9.065661575084306</v>
      </c>
    </row>
    <row r="27" spans="1:4" ht="27.75" customHeight="1">
      <c r="A27" s="284" t="s">
        <v>120</v>
      </c>
      <c r="B27" s="334">
        <v>14</v>
      </c>
      <c r="C27" s="334">
        <v>8</v>
      </c>
      <c r="D27" s="373">
        <f t="shared" si="0"/>
        <v>-42.85714285714286</v>
      </c>
    </row>
    <row r="28" spans="1:4" ht="24" customHeight="1">
      <c r="A28" s="378" t="s">
        <v>121</v>
      </c>
      <c r="B28" s="316">
        <f>SUM(B5:B27)</f>
        <v>639406</v>
      </c>
      <c r="C28" s="379">
        <f>SUM(C5:C27)</f>
        <v>766658</v>
      </c>
      <c r="D28" s="373">
        <f t="shared" si="0"/>
        <v>19.901596168944295</v>
      </c>
    </row>
  </sheetData>
  <sheetProtection/>
  <mergeCells count="5">
    <mergeCell ref="A1:D1"/>
    <mergeCell ref="A3:A4"/>
    <mergeCell ref="B3:B4"/>
    <mergeCell ref="C3:C4"/>
    <mergeCell ref="D3:D4"/>
  </mergeCells>
  <printOptions horizontalCentered="1"/>
  <pageMargins left="0.51" right="0.59" top="0.59" bottom="0.39" header="0.43000000000000005" footer="0.42"/>
  <pageSetup firstPageNumber="25" useFirstPageNumber="1" horizontalDpi="600" verticalDpi="600" orientation="portrait" paperSize="9"/>
  <headerFooter scaleWithDoc="0" alignWithMargins="0">
    <oddFooter>&amp;C&amp;"宋体"&amp;12&amp;P</oddFooter>
  </headerFooter>
</worksheet>
</file>

<file path=xl/worksheets/sheet6.xml><?xml version="1.0" encoding="utf-8"?>
<worksheet xmlns="http://schemas.openxmlformats.org/spreadsheetml/2006/main" xmlns:r="http://schemas.openxmlformats.org/officeDocument/2006/relationships">
  <sheetPr>
    <tabColor rgb="FFFF0000"/>
  </sheetPr>
  <dimension ref="A1:C43"/>
  <sheetViews>
    <sheetView zoomScale="85" zoomScaleNormal="85" workbookViewId="0" topLeftCell="A19">
      <selection activeCell="E15" sqref="E15"/>
    </sheetView>
  </sheetViews>
  <sheetFormatPr defaultColWidth="9.00390625" defaultRowHeight="14.25"/>
  <cols>
    <col min="1" max="1" width="41.00390625" style="0" customWidth="1"/>
    <col min="2" max="2" width="30.25390625" style="0" customWidth="1"/>
  </cols>
  <sheetData>
    <row r="1" spans="1:3" ht="27" customHeight="1">
      <c r="A1" s="358" t="s">
        <v>122</v>
      </c>
      <c r="B1" s="358"/>
      <c r="C1" s="359"/>
    </row>
    <row r="2" spans="1:3" ht="21" customHeight="1">
      <c r="A2" s="360" t="s">
        <v>123</v>
      </c>
      <c r="B2" s="361" t="s">
        <v>63</v>
      </c>
      <c r="C2" s="359"/>
    </row>
    <row r="3" spans="1:3" ht="21" customHeight="1">
      <c r="A3" s="362" t="s">
        <v>124</v>
      </c>
      <c r="B3" s="362" t="s">
        <v>125</v>
      </c>
      <c r="C3" s="359"/>
    </row>
    <row r="4" spans="1:3" ht="22.5" customHeight="1">
      <c r="A4" s="284" t="s">
        <v>126</v>
      </c>
      <c r="B4" s="350">
        <v>5305</v>
      </c>
      <c r="C4" s="359"/>
    </row>
    <row r="5" spans="1:3" ht="22.5" customHeight="1">
      <c r="A5" s="284" t="s">
        <v>127</v>
      </c>
      <c r="B5" s="350">
        <f>SUM(B6:B22)</f>
        <v>150048</v>
      </c>
      <c r="C5" s="359"/>
    </row>
    <row r="6" spans="1:3" ht="22.5" customHeight="1">
      <c r="A6" s="284" t="s">
        <v>128</v>
      </c>
      <c r="B6" s="350">
        <v>10378</v>
      </c>
      <c r="C6" s="359"/>
    </row>
    <row r="7" spans="1:3" ht="22.5" customHeight="1">
      <c r="A7" s="284" t="s">
        <v>129</v>
      </c>
      <c r="B7" s="350">
        <v>2926</v>
      </c>
      <c r="C7" s="359"/>
    </row>
    <row r="8" spans="1:3" ht="22.5" customHeight="1">
      <c r="A8" s="284" t="s">
        <v>130</v>
      </c>
      <c r="B8" s="350">
        <v>2398</v>
      </c>
      <c r="C8" s="359"/>
    </row>
    <row r="9" spans="1:3" ht="22.5" customHeight="1">
      <c r="A9" s="284" t="s">
        <v>131</v>
      </c>
      <c r="B9" s="350">
        <v>11983</v>
      </c>
      <c r="C9" s="359"/>
    </row>
    <row r="10" spans="1:3" ht="22.5" customHeight="1">
      <c r="A10" s="284" t="s">
        <v>132</v>
      </c>
      <c r="B10" s="350">
        <v>35996</v>
      </c>
      <c r="C10" s="359"/>
    </row>
    <row r="11" spans="1:3" ht="22.5" customHeight="1">
      <c r="A11" s="286" t="s">
        <v>133</v>
      </c>
      <c r="B11" s="363">
        <v>891</v>
      </c>
      <c r="C11" s="359"/>
    </row>
    <row r="12" spans="1:3" ht="22.5" customHeight="1">
      <c r="A12" s="286" t="s">
        <v>134</v>
      </c>
      <c r="B12" s="363">
        <v>3516</v>
      </c>
      <c r="C12" s="359"/>
    </row>
    <row r="13" spans="1:3" ht="22.5" customHeight="1">
      <c r="A13" s="286" t="s">
        <v>135</v>
      </c>
      <c r="B13" s="363">
        <v>249</v>
      </c>
      <c r="C13" s="359"/>
    </row>
    <row r="14" spans="1:3" ht="22.5" customHeight="1">
      <c r="A14" s="286" t="s">
        <v>136</v>
      </c>
      <c r="B14" s="363">
        <v>21646</v>
      </c>
      <c r="C14" s="359"/>
    </row>
    <row r="15" spans="1:3" ht="22.5" customHeight="1">
      <c r="A15" s="286" t="s">
        <v>137</v>
      </c>
      <c r="B15" s="363">
        <v>20</v>
      </c>
      <c r="C15" s="359"/>
    </row>
    <row r="16" spans="1:3" ht="22.5" customHeight="1">
      <c r="A16" s="286" t="s">
        <v>138</v>
      </c>
      <c r="B16" s="363">
        <v>1197</v>
      </c>
      <c r="C16" s="359"/>
    </row>
    <row r="17" spans="1:3" ht="22.5" customHeight="1">
      <c r="A17" s="286" t="s">
        <v>139</v>
      </c>
      <c r="B17" s="363">
        <v>15120</v>
      </c>
      <c r="C17" s="359"/>
    </row>
    <row r="18" spans="1:3" ht="22.5" customHeight="1">
      <c r="A18" s="286" t="s">
        <v>140</v>
      </c>
      <c r="B18" s="363">
        <v>8231</v>
      </c>
      <c r="C18" s="359"/>
    </row>
    <row r="19" spans="1:3" ht="22.5" customHeight="1">
      <c r="A19" s="286" t="s">
        <v>141</v>
      </c>
      <c r="B19" s="363">
        <v>2666</v>
      </c>
      <c r="C19" s="359"/>
    </row>
    <row r="20" spans="1:3" ht="22.5" customHeight="1">
      <c r="A20" s="286" t="s">
        <v>142</v>
      </c>
      <c r="B20" s="363">
        <v>21474</v>
      </c>
      <c r="C20" s="359"/>
    </row>
    <row r="21" spans="1:3" ht="22.5" customHeight="1">
      <c r="A21" s="286" t="s">
        <v>143</v>
      </c>
      <c r="B21" s="363">
        <v>5433</v>
      </c>
      <c r="C21" s="359"/>
    </row>
    <row r="22" spans="1:3" ht="22.5" customHeight="1">
      <c r="A22" s="286" t="s">
        <v>144</v>
      </c>
      <c r="B22" s="363">
        <v>5924</v>
      </c>
      <c r="C22" s="359"/>
    </row>
    <row r="23" spans="1:3" ht="22.5" customHeight="1">
      <c r="A23" s="284" t="s">
        <v>145</v>
      </c>
      <c r="B23" s="284">
        <f>SUM(B24:B42)</f>
        <v>126963</v>
      </c>
      <c r="C23" s="359"/>
    </row>
    <row r="24" spans="1:3" ht="22.5" customHeight="1">
      <c r="A24" s="284" t="s">
        <v>146</v>
      </c>
      <c r="B24" s="284">
        <v>14527</v>
      </c>
      <c r="C24" s="359"/>
    </row>
    <row r="25" spans="1:3" ht="22.5" customHeight="1">
      <c r="A25" s="284" t="s">
        <v>147</v>
      </c>
      <c r="B25" s="284">
        <v>47</v>
      </c>
      <c r="C25" s="359"/>
    </row>
    <row r="26" spans="1:3" ht="22.5" customHeight="1">
      <c r="A26" s="284" t="s">
        <v>148</v>
      </c>
      <c r="B26" s="284">
        <v>52</v>
      </c>
      <c r="C26" s="359"/>
    </row>
    <row r="27" spans="1:3" ht="22.5" customHeight="1">
      <c r="A27" s="284" t="s">
        <v>149</v>
      </c>
      <c r="B27" s="284">
        <v>44980</v>
      </c>
      <c r="C27" s="359"/>
    </row>
    <row r="28" spans="1:3" ht="22.5" customHeight="1">
      <c r="A28" s="284" t="s">
        <v>150</v>
      </c>
      <c r="B28" s="284">
        <v>71</v>
      </c>
      <c r="C28" s="359"/>
    </row>
    <row r="29" spans="1:3" ht="22.5" customHeight="1">
      <c r="A29" s="284" t="s">
        <v>151</v>
      </c>
      <c r="B29" s="284">
        <v>819</v>
      </c>
      <c r="C29" s="359"/>
    </row>
    <row r="30" spans="1:3" ht="22.5" customHeight="1">
      <c r="A30" s="284" t="s">
        <v>152</v>
      </c>
      <c r="B30" s="284">
        <v>3313</v>
      </c>
      <c r="C30" s="359"/>
    </row>
    <row r="31" spans="1:3" ht="22.5" customHeight="1">
      <c r="A31" s="284" t="s">
        <v>153</v>
      </c>
      <c r="B31" s="284">
        <v>1505</v>
      </c>
      <c r="C31" s="359"/>
    </row>
    <row r="32" spans="1:3" ht="22.5" customHeight="1">
      <c r="A32" s="284" t="s">
        <v>154</v>
      </c>
      <c r="B32" s="284">
        <v>6341</v>
      </c>
      <c r="C32" s="359"/>
    </row>
    <row r="33" spans="1:3" ht="22.5" customHeight="1">
      <c r="A33" s="284" t="s">
        <v>155</v>
      </c>
      <c r="B33" s="284">
        <v>4130</v>
      </c>
      <c r="C33" s="359"/>
    </row>
    <row r="34" spans="1:3" ht="22.5" customHeight="1">
      <c r="A34" s="284" t="s">
        <v>156</v>
      </c>
      <c r="B34" s="284">
        <v>38972</v>
      </c>
      <c r="C34" s="359"/>
    </row>
    <row r="35" spans="1:3" ht="22.5" customHeight="1">
      <c r="A35" s="284" t="s">
        <v>157</v>
      </c>
      <c r="B35" s="284">
        <v>740</v>
      </c>
      <c r="C35" s="359"/>
    </row>
    <row r="36" spans="1:3" ht="22.5" customHeight="1">
      <c r="A36" s="284" t="s">
        <v>158</v>
      </c>
      <c r="B36" s="284">
        <v>2770</v>
      </c>
      <c r="C36" s="359"/>
    </row>
    <row r="37" spans="1:3" ht="22.5" customHeight="1">
      <c r="A37" s="284" t="s">
        <v>159</v>
      </c>
      <c r="B37" s="284">
        <v>259</v>
      </c>
      <c r="C37" s="359"/>
    </row>
    <row r="38" spans="1:3" ht="22.5" customHeight="1">
      <c r="A38" s="284" t="s">
        <v>160</v>
      </c>
      <c r="B38" s="284">
        <v>1060</v>
      </c>
      <c r="C38" s="359"/>
    </row>
    <row r="39" spans="1:3" ht="22.5" customHeight="1">
      <c r="A39" s="284" t="s">
        <v>161</v>
      </c>
      <c r="B39" s="284">
        <v>15</v>
      </c>
      <c r="C39" s="359"/>
    </row>
    <row r="40" spans="1:2" ht="22.5" customHeight="1">
      <c r="A40" s="284" t="s">
        <v>162</v>
      </c>
      <c r="B40" s="284">
        <v>3393</v>
      </c>
    </row>
    <row r="41" spans="1:2" ht="22.5" customHeight="1">
      <c r="A41" s="284" t="s">
        <v>163</v>
      </c>
      <c r="B41" s="284">
        <v>103</v>
      </c>
    </row>
    <row r="42" spans="1:2" ht="22.5" customHeight="1">
      <c r="A42" s="284" t="s">
        <v>164</v>
      </c>
      <c r="B42" s="284">
        <v>3866</v>
      </c>
    </row>
    <row r="43" spans="1:2" ht="27" customHeight="1">
      <c r="A43" s="158" t="s">
        <v>165</v>
      </c>
      <c r="B43" s="284">
        <f>B4+B5+B23</f>
        <v>282316</v>
      </c>
    </row>
  </sheetData>
  <sheetProtection/>
  <mergeCells count="1">
    <mergeCell ref="A1:B1"/>
  </mergeCells>
  <printOptions/>
  <pageMargins left="1.15" right="0.75" top="0.59" bottom="0.59" header="0.5" footer="0.5"/>
  <pageSetup firstPageNumber="26" useFirstPageNumber="1" horizontalDpi="600" verticalDpi="600" orientation="portrait" paperSize="9"/>
  <headerFooter scaleWithDoc="0" alignWithMargins="0">
    <oddFooter>&amp;C&amp;"宋体"&amp;12 &amp;P</oddFooter>
  </headerFooter>
</worksheet>
</file>

<file path=xl/worksheets/sheet7.xml><?xml version="1.0" encoding="utf-8"?>
<worksheet xmlns="http://schemas.openxmlformats.org/spreadsheetml/2006/main" xmlns:r="http://schemas.openxmlformats.org/officeDocument/2006/relationships">
  <sheetPr>
    <tabColor rgb="FFFF0000"/>
  </sheetPr>
  <dimension ref="A1:I5"/>
  <sheetViews>
    <sheetView showZeros="0" workbookViewId="0" topLeftCell="A1">
      <selection activeCell="J5" sqref="J5"/>
    </sheetView>
  </sheetViews>
  <sheetFormatPr defaultColWidth="9.00390625" defaultRowHeight="14.25"/>
  <cols>
    <col min="1" max="1" width="23.75390625" style="0" customWidth="1"/>
    <col min="2" max="4" width="19.00390625" style="0" customWidth="1"/>
  </cols>
  <sheetData>
    <row r="1" spans="1:9" ht="47.25" customHeight="1">
      <c r="A1" s="62" t="s">
        <v>166</v>
      </c>
      <c r="B1" s="62"/>
      <c r="C1" s="62"/>
      <c r="D1" s="62"/>
      <c r="E1" s="63"/>
      <c r="F1" s="63"/>
      <c r="G1" s="63"/>
      <c r="H1" s="63"/>
      <c r="I1" s="63"/>
    </row>
    <row r="2" spans="1:4" ht="32.25" customHeight="1">
      <c r="A2" s="64" t="s">
        <v>167</v>
      </c>
      <c r="B2" s="65"/>
      <c r="C2" s="65"/>
      <c r="D2" s="65" t="s">
        <v>168</v>
      </c>
    </row>
    <row r="3" spans="1:4" ht="60" customHeight="1">
      <c r="A3" s="128" t="s">
        <v>169</v>
      </c>
      <c r="B3" s="357" t="s">
        <v>170</v>
      </c>
      <c r="C3" s="128" t="s">
        <v>171</v>
      </c>
      <c r="D3" s="128" t="s">
        <v>172</v>
      </c>
    </row>
    <row r="4" spans="1:4" ht="60" customHeight="1">
      <c r="A4" s="67" t="s">
        <v>173</v>
      </c>
      <c r="B4" s="67">
        <f>C4+D4</f>
        <v>320787.32</v>
      </c>
      <c r="C4" s="67">
        <v>162601</v>
      </c>
      <c r="D4" s="67">
        <v>158186.32</v>
      </c>
    </row>
    <row r="5" spans="1:4" ht="52.5" customHeight="1">
      <c r="A5" s="357" t="s">
        <v>174</v>
      </c>
      <c r="B5" s="67">
        <f>C5+D5</f>
        <v>320787.32</v>
      </c>
      <c r="C5" s="68">
        <v>162601</v>
      </c>
      <c r="D5" s="68">
        <f>D4</f>
        <v>158186.32</v>
      </c>
    </row>
  </sheetData>
  <sheetProtection/>
  <mergeCells count="1">
    <mergeCell ref="A1:D1"/>
  </mergeCells>
  <printOptions/>
  <pageMargins left="0.75" right="0.75" top="1" bottom="1" header="0.5" footer="0.5"/>
  <pageSetup firstPageNumber="27" useFirstPageNumber="1" horizontalDpi="600" verticalDpi="600" orientation="portrait" paperSize="9"/>
  <headerFooter scaleWithDoc="0" alignWithMargins="0">
    <oddFooter>&amp;C&amp;"宋体"&amp;12&amp;P</oddFooter>
  </headerFooter>
</worksheet>
</file>

<file path=xl/worksheets/sheet8.xml><?xml version="1.0" encoding="utf-8"?>
<worksheet xmlns="http://schemas.openxmlformats.org/spreadsheetml/2006/main" xmlns:r="http://schemas.openxmlformats.org/officeDocument/2006/relationships">
  <sheetPr>
    <tabColor rgb="FFFF0000"/>
  </sheetPr>
  <dimension ref="A1:G14"/>
  <sheetViews>
    <sheetView zoomScaleSheetLayoutView="100" workbookViewId="0" topLeftCell="A1">
      <selection activeCell="G7" sqref="G7"/>
    </sheetView>
  </sheetViews>
  <sheetFormatPr defaultColWidth="9.00390625" defaultRowHeight="14.25"/>
  <cols>
    <col min="1" max="1" width="37.875" style="0" customWidth="1"/>
    <col min="2" max="2" width="22.00390625" style="0" customWidth="1"/>
    <col min="3" max="3" width="18.875" style="0" customWidth="1"/>
  </cols>
  <sheetData>
    <row r="1" spans="1:7" ht="47.25" customHeight="1">
      <c r="A1" s="62" t="s">
        <v>175</v>
      </c>
      <c r="B1" s="62"/>
      <c r="C1" s="62"/>
      <c r="D1" s="63"/>
      <c r="E1" s="63"/>
      <c r="F1" s="63"/>
      <c r="G1" s="63"/>
    </row>
    <row r="2" spans="1:3" ht="32.25" customHeight="1">
      <c r="A2" s="64" t="s">
        <v>176</v>
      </c>
      <c r="B2" s="65" t="s">
        <v>177</v>
      </c>
      <c r="C2" s="65"/>
    </row>
    <row r="3" spans="1:3" s="61" customFormat="1" ht="43.5" customHeight="1">
      <c r="A3" s="66" t="s">
        <v>178</v>
      </c>
      <c r="B3" s="66" t="s">
        <v>179</v>
      </c>
      <c r="C3" s="66" t="s">
        <v>180</v>
      </c>
    </row>
    <row r="4" spans="1:3" s="61" customFormat="1" ht="43.5" customHeight="1">
      <c r="A4" s="67" t="s">
        <v>181</v>
      </c>
      <c r="B4" s="67"/>
      <c r="C4" s="356"/>
    </row>
    <row r="5" spans="1:3" s="61" customFormat="1" ht="14.25" hidden="1">
      <c r="A5" s="67" t="s">
        <v>182</v>
      </c>
      <c r="B5" s="68">
        <f>B4</f>
        <v>0</v>
      </c>
      <c r="C5" s="356"/>
    </row>
    <row r="6" spans="1:3" s="61" customFormat="1" ht="43.5" customHeight="1">
      <c r="A6" s="69" t="s">
        <v>183</v>
      </c>
      <c r="B6" s="68"/>
      <c r="C6" s="356"/>
    </row>
    <row r="7" spans="1:3" s="61" customFormat="1" ht="43.5" customHeight="1">
      <c r="A7" s="69" t="s">
        <v>184</v>
      </c>
      <c r="B7" s="68"/>
      <c r="C7" s="356"/>
    </row>
    <row r="8" spans="1:3" s="61" customFormat="1" ht="43.5" customHeight="1">
      <c r="A8" s="69" t="s">
        <v>185</v>
      </c>
      <c r="B8" s="68"/>
      <c r="C8" s="356"/>
    </row>
    <row r="9" spans="1:3" s="61" customFormat="1" ht="43.5" customHeight="1">
      <c r="A9" s="69" t="s">
        <v>186</v>
      </c>
      <c r="B9" s="68"/>
      <c r="C9" s="356"/>
    </row>
    <row r="10" spans="1:3" s="61" customFormat="1" ht="43.5" customHeight="1">
      <c r="A10" s="69" t="s">
        <v>187</v>
      </c>
      <c r="B10" s="68"/>
      <c r="C10" s="356"/>
    </row>
    <row r="11" spans="1:3" s="61" customFormat="1" ht="43.5" customHeight="1">
      <c r="A11" s="69" t="s">
        <v>188</v>
      </c>
      <c r="B11" s="68"/>
      <c r="C11" s="356"/>
    </row>
    <row r="12" spans="1:3" s="61" customFormat="1" ht="43.5" customHeight="1">
      <c r="A12" s="69" t="s">
        <v>189</v>
      </c>
      <c r="B12" s="68"/>
      <c r="C12" s="356"/>
    </row>
    <row r="13" spans="1:3" s="61" customFormat="1" ht="43.5" customHeight="1">
      <c r="A13" s="69" t="s">
        <v>190</v>
      </c>
      <c r="B13" s="68"/>
      <c r="C13" s="356"/>
    </row>
    <row r="14" spans="1:3" s="61" customFormat="1" ht="43.5" customHeight="1">
      <c r="A14" s="69" t="s">
        <v>191</v>
      </c>
      <c r="B14" s="68"/>
      <c r="C14" s="356"/>
    </row>
  </sheetData>
  <sheetProtection/>
  <mergeCells count="2">
    <mergeCell ref="A1:C1"/>
    <mergeCell ref="B2:C2"/>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V68"/>
  <sheetViews>
    <sheetView zoomScaleSheetLayoutView="100" workbookViewId="0" topLeftCell="A1">
      <selection activeCell="A1" sqref="A1:V68"/>
    </sheetView>
  </sheetViews>
  <sheetFormatPr defaultColWidth="9.00390625" defaultRowHeight="14.25"/>
  <sheetData>
    <row r="1" spans="1:22" ht="14.25">
      <c r="A1" s="355" t="s">
        <v>192</v>
      </c>
      <c r="B1" s="355"/>
      <c r="C1" s="355"/>
      <c r="D1" s="355"/>
      <c r="E1" s="355"/>
      <c r="F1" s="355"/>
      <c r="G1" s="355"/>
      <c r="H1" s="355"/>
      <c r="I1" s="355"/>
      <c r="J1" s="355"/>
      <c r="K1" s="355"/>
      <c r="L1" s="355"/>
      <c r="M1" s="355"/>
      <c r="N1" s="355"/>
      <c r="O1" s="355"/>
      <c r="P1" s="355"/>
      <c r="Q1" s="355"/>
      <c r="R1" s="355"/>
      <c r="S1" s="355"/>
      <c r="T1" s="355"/>
      <c r="U1" s="355"/>
      <c r="V1" s="355"/>
    </row>
    <row r="2" spans="1:22" ht="14.25">
      <c r="A2" s="355"/>
      <c r="B2" s="355"/>
      <c r="C2" s="355"/>
      <c r="D2" s="355"/>
      <c r="E2" s="355"/>
      <c r="F2" s="355"/>
      <c r="G2" s="355"/>
      <c r="H2" s="355"/>
      <c r="I2" s="355"/>
      <c r="J2" s="355"/>
      <c r="K2" s="355"/>
      <c r="L2" s="355"/>
      <c r="M2" s="355"/>
      <c r="N2" s="355"/>
      <c r="O2" s="355"/>
      <c r="P2" s="355"/>
      <c r="Q2" s="355"/>
      <c r="R2" s="355"/>
      <c r="S2" s="355"/>
      <c r="T2" s="355"/>
      <c r="U2" s="355"/>
      <c r="V2" s="355"/>
    </row>
    <row r="3" spans="1:22" ht="14.25">
      <c r="A3" s="355"/>
      <c r="B3" s="355"/>
      <c r="C3" s="355"/>
      <c r="D3" s="355"/>
      <c r="E3" s="355"/>
      <c r="F3" s="355"/>
      <c r="G3" s="355"/>
      <c r="H3" s="355"/>
      <c r="I3" s="355"/>
      <c r="J3" s="355"/>
      <c r="K3" s="355"/>
      <c r="L3" s="355"/>
      <c r="M3" s="355"/>
      <c r="N3" s="355"/>
      <c r="O3" s="355"/>
      <c r="P3" s="355"/>
      <c r="Q3" s="355"/>
      <c r="R3" s="355"/>
      <c r="S3" s="355"/>
      <c r="T3" s="355"/>
      <c r="U3" s="355"/>
      <c r="V3" s="355"/>
    </row>
    <row r="4" spans="1:22" ht="14.25">
      <c r="A4" s="355"/>
      <c r="B4" s="355"/>
      <c r="C4" s="355"/>
      <c r="D4" s="355"/>
      <c r="E4" s="355"/>
      <c r="F4" s="355"/>
      <c r="G4" s="355"/>
      <c r="H4" s="355"/>
      <c r="I4" s="355"/>
      <c r="J4" s="355"/>
      <c r="K4" s="355"/>
      <c r="L4" s="355"/>
      <c r="M4" s="355"/>
      <c r="N4" s="355"/>
      <c r="O4" s="355"/>
      <c r="P4" s="355"/>
      <c r="Q4" s="355"/>
      <c r="R4" s="355"/>
      <c r="S4" s="355"/>
      <c r="T4" s="355"/>
      <c r="U4" s="355"/>
      <c r="V4" s="355"/>
    </row>
    <row r="5" spans="1:22" ht="14.25">
      <c r="A5" s="355"/>
      <c r="B5" s="355"/>
      <c r="C5" s="355"/>
      <c r="D5" s="355"/>
      <c r="E5" s="355"/>
      <c r="F5" s="355"/>
      <c r="G5" s="355"/>
      <c r="H5" s="355"/>
      <c r="I5" s="355"/>
      <c r="J5" s="355"/>
      <c r="K5" s="355"/>
      <c r="L5" s="355"/>
      <c r="M5" s="355"/>
      <c r="N5" s="355"/>
      <c r="O5" s="355"/>
      <c r="P5" s="355"/>
      <c r="Q5" s="355"/>
      <c r="R5" s="355"/>
      <c r="S5" s="355"/>
      <c r="T5" s="355"/>
      <c r="U5" s="355"/>
      <c r="V5" s="355"/>
    </row>
    <row r="6" spans="1:22" ht="14.25">
      <c r="A6" s="355"/>
      <c r="B6" s="355"/>
      <c r="C6" s="355"/>
      <c r="D6" s="355"/>
      <c r="E6" s="355"/>
      <c r="F6" s="355"/>
      <c r="G6" s="355"/>
      <c r="H6" s="355"/>
      <c r="I6" s="355"/>
      <c r="J6" s="355"/>
      <c r="K6" s="355"/>
      <c r="L6" s="355"/>
      <c r="M6" s="355"/>
      <c r="N6" s="355"/>
      <c r="O6" s="355"/>
      <c r="P6" s="355"/>
      <c r="Q6" s="355"/>
      <c r="R6" s="355"/>
      <c r="S6" s="355"/>
      <c r="T6" s="355"/>
      <c r="U6" s="355"/>
      <c r="V6" s="355"/>
    </row>
    <row r="7" spans="1:22" ht="14.25">
      <c r="A7" s="355"/>
      <c r="B7" s="355"/>
      <c r="C7" s="355"/>
      <c r="D7" s="355"/>
      <c r="E7" s="355"/>
      <c r="F7" s="355"/>
      <c r="G7" s="355"/>
      <c r="H7" s="355"/>
      <c r="I7" s="355"/>
      <c r="J7" s="355"/>
      <c r="K7" s="355"/>
      <c r="L7" s="355"/>
      <c r="M7" s="355"/>
      <c r="N7" s="355"/>
      <c r="O7" s="355"/>
      <c r="P7" s="355"/>
      <c r="Q7" s="355"/>
      <c r="R7" s="355"/>
      <c r="S7" s="355"/>
      <c r="T7" s="355"/>
      <c r="U7" s="355"/>
      <c r="V7" s="355"/>
    </row>
    <row r="8" spans="1:22" ht="14.25">
      <c r="A8" s="355"/>
      <c r="B8" s="355"/>
      <c r="C8" s="355"/>
      <c r="D8" s="355"/>
      <c r="E8" s="355"/>
      <c r="F8" s="355"/>
      <c r="G8" s="355"/>
      <c r="H8" s="355"/>
      <c r="I8" s="355"/>
      <c r="J8" s="355"/>
      <c r="K8" s="355"/>
      <c r="L8" s="355"/>
      <c r="M8" s="355"/>
      <c r="N8" s="355"/>
      <c r="O8" s="355"/>
      <c r="P8" s="355"/>
      <c r="Q8" s="355"/>
      <c r="R8" s="355"/>
      <c r="S8" s="355"/>
      <c r="T8" s="355"/>
      <c r="U8" s="355"/>
      <c r="V8" s="355"/>
    </row>
    <row r="9" spans="1:22" ht="14.25">
      <c r="A9" s="355"/>
      <c r="B9" s="355"/>
      <c r="C9" s="355"/>
      <c r="D9" s="355"/>
      <c r="E9" s="355"/>
      <c r="F9" s="355"/>
      <c r="G9" s="355"/>
      <c r="H9" s="355"/>
      <c r="I9" s="355"/>
      <c r="J9" s="355"/>
      <c r="K9" s="355"/>
      <c r="L9" s="355"/>
      <c r="M9" s="355"/>
      <c r="N9" s="355"/>
      <c r="O9" s="355"/>
      <c r="P9" s="355"/>
      <c r="Q9" s="355"/>
      <c r="R9" s="355"/>
      <c r="S9" s="355"/>
      <c r="T9" s="355"/>
      <c r="U9" s="355"/>
      <c r="V9" s="355"/>
    </row>
    <row r="10" spans="1:22" ht="14.25">
      <c r="A10" s="355"/>
      <c r="B10" s="355"/>
      <c r="C10" s="355"/>
      <c r="D10" s="355"/>
      <c r="E10" s="355"/>
      <c r="F10" s="355"/>
      <c r="G10" s="355"/>
      <c r="H10" s="355"/>
      <c r="I10" s="355"/>
      <c r="J10" s="355"/>
      <c r="K10" s="355"/>
      <c r="L10" s="355"/>
      <c r="M10" s="355"/>
      <c r="N10" s="355"/>
      <c r="O10" s="355"/>
      <c r="P10" s="355"/>
      <c r="Q10" s="355"/>
      <c r="R10" s="355"/>
      <c r="S10" s="355"/>
      <c r="T10" s="355"/>
      <c r="U10" s="355"/>
      <c r="V10" s="355"/>
    </row>
    <row r="11" spans="1:22" ht="14.25">
      <c r="A11" s="355"/>
      <c r="B11" s="355"/>
      <c r="C11" s="355"/>
      <c r="D11" s="355"/>
      <c r="E11" s="355"/>
      <c r="F11" s="355"/>
      <c r="G11" s="355"/>
      <c r="H11" s="355"/>
      <c r="I11" s="355"/>
      <c r="J11" s="355"/>
      <c r="K11" s="355"/>
      <c r="L11" s="355"/>
      <c r="M11" s="355"/>
      <c r="N11" s="355"/>
      <c r="O11" s="355"/>
      <c r="P11" s="355"/>
      <c r="Q11" s="355"/>
      <c r="R11" s="355"/>
      <c r="S11" s="355"/>
      <c r="T11" s="355"/>
      <c r="U11" s="355"/>
      <c r="V11" s="355"/>
    </row>
    <row r="12" spans="1:22" ht="14.25">
      <c r="A12" s="355"/>
      <c r="B12" s="355"/>
      <c r="C12" s="355"/>
      <c r="D12" s="355"/>
      <c r="E12" s="355"/>
      <c r="F12" s="355"/>
      <c r="G12" s="355"/>
      <c r="H12" s="355"/>
      <c r="I12" s="355"/>
      <c r="J12" s="355"/>
      <c r="K12" s="355"/>
      <c r="L12" s="355"/>
      <c r="M12" s="355"/>
      <c r="N12" s="355"/>
      <c r="O12" s="355"/>
      <c r="P12" s="355"/>
      <c r="Q12" s="355"/>
      <c r="R12" s="355"/>
      <c r="S12" s="355"/>
      <c r="T12" s="355"/>
      <c r="U12" s="355"/>
      <c r="V12" s="355"/>
    </row>
    <row r="13" spans="1:22" ht="14.25">
      <c r="A13" s="355"/>
      <c r="B13" s="355"/>
      <c r="C13" s="355"/>
      <c r="D13" s="355"/>
      <c r="E13" s="355"/>
      <c r="F13" s="355"/>
      <c r="G13" s="355"/>
      <c r="H13" s="355"/>
      <c r="I13" s="355"/>
      <c r="J13" s="355"/>
      <c r="K13" s="355"/>
      <c r="L13" s="355"/>
      <c r="M13" s="355"/>
      <c r="N13" s="355"/>
      <c r="O13" s="355"/>
      <c r="P13" s="355"/>
      <c r="Q13" s="355"/>
      <c r="R13" s="355"/>
      <c r="S13" s="355"/>
      <c r="T13" s="355"/>
      <c r="U13" s="355"/>
      <c r="V13" s="355"/>
    </row>
    <row r="14" spans="1:22" ht="14.25">
      <c r="A14" s="355"/>
      <c r="B14" s="355"/>
      <c r="C14" s="355"/>
      <c r="D14" s="355"/>
      <c r="E14" s="355"/>
      <c r="F14" s="355"/>
      <c r="G14" s="355"/>
      <c r="H14" s="355"/>
      <c r="I14" s="355"/>
      <c r="J14" s="355"/>
      <c r="K14" s="355"/>
      <c r="L14" s="355"/>
      <c r="M14" s="355"/>
      <c r="N14" s="355"/>
      <c r="O14" s="355"/>
      <c r="P14" s="355"/>
      <c r="Q14" s="355"/>
      <c r="R14" s="355"/>
      <c r="S14" s="355"/>
      <c r="T14" s="355"/>
      <c r="U14" s="355"/>
      <c r="V14" s="355"/>
    </row>
    <row r="15" spans="1:22" ht="14.25">
      <c r="A15" s="355"/>
      <c r="B15" s="355"/>
      <c r="C15" s="355"/>
      <c r="D15" s="355"/>
      <c r="E15" s="355"/>
      <c r="F15" s="355"/>
      <c r="G15" s="355"/>
      <c r="H15" s="355"/>
      <c r="I15" s="355"/>
      <c r="J15" s="355"/>
      <c r="K15" s="355"/>
      <c r="L15" s="355"/>
      <c r="M15" s="355"/>
      <c r="N15" s="355"/>
      <c r="O15" s="355"/>
      <c r="P15" s="355"/>
      <c r="Q15" s="355"/>
      <c r="R15" s="355"/>
      <c r="S15" s="355"/>
      <c r="T15" s="355"/>
      <c r="U15" s="355"/>
      <c r="V15" s="355"/>
    </row>
    <row r="16" spans="1:22" ht="14.25">
      <c r="A16" s="355"/>
      <c r="B16" s="355"/>
      <c r="C16" s="355"/>
      <c r="D16" s="355"/>
      <c r="E16" s="355"/>
      <c r="F16" s="355"/>
      <c r="G16" s="355"/>
      <c r="H16" s="355"/>
      <c r="I16" s="355"/>
      <c r="J16" s="355"/>
      <c r="K16" s="355"/>
      <c r="L16" s="355"/>
      <c r="M16" s="355"/>
      <c r="N16" s="355"/>
      <c r="O16" s="355"/>
      <c r="P16" s="355"/>
      <c r="Q16" s="355"/>
      <c r="R16" s="355"/>
      <c r="S16" s="355"/>
      <c r="T16" s="355"/>
      <c r="U16" s="355"/>
      <c r="V16" s="355"/>
    </row>
    <row r="17" spans="1:22" ht="14.25">
      <c r="A17" s="355"/>
      <c r="B17" s="355"/>
      <c r="C17" s="355"/>
      <c r="D17" s="355"/>
      <c r="E17" s="355"/>
      <c r="F17" s="355"/>
      <c r="G17" s="355"/>
      <c r="H17" s="355"/>
      <c r="I17" s="355"/>
      <c r="J17" s="355"/>
      <c r="K17" s="355"/>
      <c r="L17" s="355"/>
      <c r="M17" s="355"/>
      <c r="N17" s="355"/>
      <c r="O17" s="355"/>
      <c r="P17" s="355"/>
      <c r="Q17" s="355"/>
      <c r="R17" s="355"/>
      <c r="S17" s="355"/>
      <c r="T17" s="355"/>
      <c r="U17" s="355"/>
      <c r="V17" s="355"/>
    </row>
    <row r="18" spans="1:22" ht="14.25">
      <c r="A18" s="355"/>
      <c r="B18" s="355"/>
      <c r="C18" s="355"/>
      <c r="D18" s="355"/>
      <c r="E18" s="355"/>
      <c r="F18" s="355"/>
      <c r="G18" s="355"/>
      <c r="H18" s="355"/>
      <c r="I18" s="355"/>
      <c r="J18" s="355"/>
      <c r="K18" s="355"/>
      <c r="L18" s="355"/>
      <c r="M18" s="355"/>
      <c r="N18" s="355"/>
      <c r="O18" s="355"/>
      <c r="P18" s="355"/>
      <c r="Q18" s="355"/>
      <c r="R18" s="355"/>
      <c r="S18" s="355"/>
      <c r="T18" s="355"/>
      <c r="U18" s="355"/>
      <c r="V18" s="355"/>
    </row>
    <row r="19" spans="1:22" ht="14.25">
      <c r="A19" s="355"/>
      <c r="B19" s="355"/>
      <c r="C19" s="355"/>
      <c r="D19" s="355"/>
      <c r="E19" s="355"/>
      <c r="F19" s="355"/>
      <c r="G19" s="355"/>
      <c r="H19" s="355"/>
      <c r="I19" s="355"/>
      <c r="J19" s="355"/>
      <c r="K19" s="355"/>
      <c r="L19" s="355"/>
      <c r="M19" s="355"/>
      <c r="N19" s="355"/>
      <c r="O19" s="355"/>
      <c r="P19" s="355"/>
      <c r="Q19" s="355"/>
      <c r="R19" s="355"/>
      <c r="S19" s="355"/>
      <c r="T19" s="355"/>
      <c r="U19" s="355"/>
      <c r="V19" s="355"/>
    </row>
    <row r="20" spans="1:22" ht="14.25">
      <c r="A20" s="355"/>
      <c r="B20" s="355"/>
      <c r="C20" s="355"/>
      <c r="D20" s="355"/>
      <c r="E20" s="355"/>
      <c r="F20" s="355"/>
      <c r="G20" s="355"/>
      <c r="H20" s="355"/>
      <c r="I20" s="355"/>
      <c r="J20" s="355"/>
      <c r="K20" s="355"/>
      <c r="L20" s="355"/>
      <c r="M20" s="355"/>
      <c r="N20" s="355"/>
      <c r="O20" s="355"/>
      <c r="P20" s="355"/>
      <c r="Q20" s="355"/>
      <c r="R20" s="355"/>
      <c r="S20" s="355"/>
      <c r="T20" s="355"/>
      <c r="U20" s="355"/>
      <c r="V20" s="355"/>
    </row>
    <row r="21" spans="1:22" ht="14.25">
      <c r="A21" s="355"/>
      <c r="B21" s="355"/>
      <c r="C21" s="355"/>
      <c r="D21" s="355"/>
      <c r="E21" s="355"/>
      <c r="F21" s="355"/>
      <c r="G21" s="355"/>
      <c r="H21" s="355"/>
      <c r="I21" s="355"/>
      <c r="J21" s="355"/>
      <c r="K21" s="355"/>
      <c r="L21" s="355"/>
      <c r="M21" s="355"/>
      <c r="N21" s="355"/>
      <c r="O21" s="355"/>
      <c r="P21" s="355"/>
      <c r="Q21" s="355"/>
      <c r="R21" s="355"/>
      <c r="S21" s="355"/>
      <c r="T21" s="355"/>
      <c r="U21" s="355"/>
      <c r="V21" s="355"/>
    </row>
    <row r="22" spans="1:22" ht="14.25">
      <c r="A22" s="355"/>
      <c r="B22" s="355"/>
      <c r="C22" s="355"/>
      <c r="D22" s="355"/>
      <c r="E22" s="355"/>
      <c r="F22" s="355"/>
      <c r="G22" s="355"/>
      <c r="H22" s="355"/>
      <c r="I22" s="355"/>
      <c r="J22" s="355"/>
      <c r="K22" s="355"/>
      <c r="L22" s="355"/>
      <c r="M22" s="355"/>
      <c r="N22" s="355"/>
      <c r="O22" s="355"/>
      <c r="P22" s="355"/>
      <c r="Q22" s="355"/>
      <c r="R22" s="355"/>
      <c r="S22" s="355"/>
      <c r="T22" s="355"/>
      <c r="U22" s="355"/>
      <c r="V22" s="355"/>
    </row>
    <row r="23" spans="1:22" ht="14.25">
      <c r="A23" s="355"/>
      <c r="B23" s="355"/>
      <c r="C23" s="355"/>
      <c r="D23" s="355"/>
      <c r="E23" s="355"/>
      <c r="F23" s="355"/>
      <c r="G23" s="355"/>
      <c r="H23" s="355"/>
      <c r="I23" s="355"/>
      <c r="J23" s="355"/>
      <c r="K23" s="355"/>
      <c r="L23" s="355"/>
      <c r="M23" s="355"/>
      <c r="N23" s="355"/>
      <c r="O23" s="355"/>
      <c r="P23" s="355"/>
      <c r="Q23" s="355"/>
      <c r="R23" s="355"/>
      <c r="S23" s="355"/>
      <c r="T23" s="355"/>
      <c r="U23" s="355"/>
      <c r="V23" s="355"/>
    </row>
    <row r="24" spans="1:22" ht="14.25">
      <c r="A24" s="355"/>
      <c r="B24" s="355"/>
      <c r="C24" s="355"/>
      <c r="D24" s="355"/>
      <c r="E24" s="355"/>
      <c r="F24" s="355"/>
      <c r="G24" s="355"/>
      <c r="H24" s="355"/>
      <c r="I24" s="355"/>
      <c r="J24" s="355"/>
      <c r="K24" s="355"/>
      <c r="L24" s="355"/>
      <c r="M24" s="355"/>
      <c r="N24" s="355"/>
      <c r="O24" s="355"/>
      <c r="P24" s="355"/>
      <c r="Q24" s="355"/>
      <c r="R24" s="355"/>
      <c r="S24" s="355"/>
      <c r="T24" s="355"/>
      <c r="U24" s="355"/>
      <c r="V24" s="355"/>
    </row>
    <row r="25" spans="1:22" ht="14.25">
      <c r="A25" s="355"/>
      <c r="B25" s="355"/>
      <c r="C25" s="355"/>
      <c r="D25" s="355"/>
      <c r="E25" s="355"/>
      <c r="F25" s="355"/>
      <c r="G25" s="355"/>
      <c r="H25" s="355"/>
      <c r="I25" s="355"/>
      <c r="J25" s="355"/>
      <c r="K25" s="355"/>
      <c r="L25" s="355"/>
      <c r="M25" s="355"/>
      <c r="N25" s="355"/>
      <c r="O25" s="355"/>
      <c r="P25" s="355"/>
      <c r="Q25" s="355"/>
      <c r="R25" s="355"/>
      <c r="S25" s="355"/>
      <c r="T25" s="355"/>
      <c r="U25" s="355"/>
      <c r="V25" s="355"/>
    </row>
    <row r="26" spans="1:22" ht="14.25">
      <c r="A26" s="355"/>
      <c r="B26" s="355"/>
      <c r="C26" s="355"/>
      <c r="D26" s="355"/>
      <c r="E26" s="355"/>
      <c r="F26" s="355"/>
      <c r="G26" s="355"/>
      <c r="H26" s="355"/>
      <c r="I26" s="355"/>
      <c r="J26" s="355"/>
      <c r="K26" s="355"/>
      <c r="L26" s="355"/>
      <c r="M26" s="355"/>
      <c r="N26" s="355"/>
      <c r="O26" s="355"/>
      <c r="P26" s="355"/>
      <c r="Q26" s="355"/>
      <c r="R26" s="355"/>
      <c r="S26" s="355"/>
      <c r="T26" s="355"/>
      <c r="U26" s="355"/>
      <c r="V26" s="355"/>
    </row>
    <row r="27" spans="1:22" ht="14.25">
      <c r="A27" s="355"/>
      <c r="B27" s="355"/>
      <c r="C27" s="355"/>
      <c r="D27" s="355"/>
      <c r="E27" s="355"/>
      <c r="F27" s="355"/>
      <c r="G27" s="355"/>
      <c r="H27" s="355"/>
      <c r="I27" s="355"/>
      <c r="J27" s="355"/>
      <c r="K27" s="355"/>
      <c r="L27" s="355"/>
      <c r="M27" s="355"/>
      <c r="N27" s="355"/>
      <c r="O27" s="355"/>
      <c r="P27" s="355"/>
      <c r="Q27" s="355"/>
      <c r="R27" s="355"/>
      <c r="S27" s="355"/>
      <c r="T27" s="355"/>
      <c r="U27" s="355"/>
      <c r="V27" s="355"/>
    </row>
    <row r="28" spans="1:22" ht="14.25">
      <c r="A28" s="355"/>
      <c r="B28" s="355"/>
      <c r="C28" s="355"/>
      <c r="D28" s="355"/>
      <c r="E28" s="355"/>
      <c r="F28" s="355"/>
      <c r="G28" s="355"/>
      <c r="H28" s="355"/>
      <c r="I28" s="355"/>
      <c r="J28" s="355"/>
      <c r="K28" s="355"/>
      <c r="L28" s="355"/>
      <c r="M28" s="355"/>
      <c r="N28" s="355"/>
      <c r="O28" s="355"/>
      <c r="P28" s="355"/>
      <c r="Q28" s="355"/>
      <c r="R28" s="355"/>
      <c r="S28" s="355"/>
      <c r="T28" s="355"/>
      <c r="U28" s="355"/>
      <c r="V28" s="355"/>
    </row>
    <row r="29" spans="1:22" ht="14.25">
      <c r="A29" s="355"/>
      <c r="B29" s="355"/>
      <c r="C29" s="355"/>
      <c r="D29" s="355"/>
      <c r="E29" s="355"/>
      <c r="F29" s="355"/>
      <c r="G29" s="355"/>
      <c r="H29" s="355"/>
      <c r="I29" s="355"/>
      <c r="J29" s="355"/>
      <c r="K29" s="355"/>
      <c r="L29" s="355"/>
      <c r="M29" s="355"/>
      <c r="N29" s="355"/>
      <c r="O29" s="355"/>
      <c r="P29" s="355"/>
      <c r="Q29" s="355"/>
      <c r="R29" s="355"/>
      <c r="S29" s="355"/>
      <c r="T29" s="355"/>
      <c r="U29" s="355"/>
      <c r="V29" s="355"/>
    </row>
    <row r="30" spans="1:22" ht="14.25">
      <c r="A30" s="355"/>
      <c r="B30" s="355"/>
      <c r="C30" s="355"/>
      <c r="D30" s="355"/>
      <c r="E30" s="355"/>
      <c r="F30" s="355"/>
      <c r="G30" s="355"/>
      <c r="H30" s="355"/>
      <c r="I30" s="355"/>
      <c r="J30" s="355"/>
      <c r="K30" s="355"/>
      <c r="L30" s="355"/>
      <c r="M30" s="355"/>
      <c r="N30" s="355"/>
      <c r="O30" s="355"/>
      <c r="P30" s="355"/>
      <c r="Q30" s="355"/>
      <c r="R30" s="355"/>
      <c r="S30" s="355"/>
      <c r="T30" s="355"/>
      <c r="U30" s="355"/>
      <c r="V30" s="355"/>
    </row>
    <row r="31" spans="1:22" ht="14.25">
      <c r="A31" s="355"/>
      <c r="B31" s="355"/>
      <c r="C31" s="355"/>
      <c r="D31" s="355"/>
      <c r="E31" s="355"/>
      <c r="F31" s="355"/>
      <c r="G31" s="355"/>
      <c r="H31" s="355"/>
      <c r="I31" s="355"/>
      <c r="J31" s="355"/>
      <c r="K31" s="355"/>
      <c r="L31" s="355"/>
      <c r="M31" s="355"/>
      <c r="N31" s="355"/>
      <c r="O31" s="355"/>
      <c r="P31" s="355"/>
      <c r="Q31" s="355"/>
      <c r="R31" s="355"/>
      <c r="S31" s="355"/>
      <c r="T31" s="355"/>
      <c r="U31" s="355"/>
      <c r="V31" s="355"/>
    </row>
    <row r="32" spans="1:22" ht="14.25">
      <c r="A32" s="355"/>
      <c r="B32" s="355"/>
      <c r="C32" s="355"/>
      <c r="D32" s="355"/>
      <c r="E32" s="355"/>
      <c r="F32" s="355"/>
      <c r="G32" s="355"/>
      <c r="H32" s="355"/>
      <c r="I32" s="355"/>
      <c r="J32" s="355"/>
      <c r="K32" s="355"/>
      <c r="L32" s="355"/>
      <c r="M32" s="355"/>
      <c r="N32" s="355"/>
      <c r="O32" s="355"/>
      <c r="P32" s="355"/>
      <c r="Q32" s="355"/>
      <c r="R32" s="355"/>
      <c r="S32" s="355"/>
      <c r="T32" s="355"/>
      <c r="U32" s="355"/>
      <c r="V32" s="355"/>
    </row>
    <row r="33" spans="1:22" ht="14.25">
      <c r="A33" s="355"/>
      <c r="B33" s="355"/>
      <c r="C33" s="355"/>
      <c r="D33" s="355"/>
      <c r="E33" s="355"/>
      <c r="F33" s="355"/>
      <c r="G33" s="355"/>
      <c r="H33" s="355"/>
      <c r="I33" s="355"/>
      <c r="J33" s="355"/>
      <c r="K33" s="355"/>
      <c r="L33" s="355"/>
      <c r="M33" s="355"/>
      <c r="N33" s="355"/>
      <c r="O33" s="355"/>
      <c r="P33" s="355"/>
      <c r="Q33" s="355"/>
      <c r="R33" s="355"/>
      <c r="S33" s="355"/>
      <c r="T33" s="355"/>
      <c r="U33" s="355"/>
      <c r="V33" s="355"/>
    </row>
    <row r="34" spans="1:22" ht="14.25">
      <c r="A34" s="355"/>
      <c r="B34" s="355"/>
      <c r="C34" s="355"/>
      <c r="D34" s="355"/>
      <c r="E34" s="355"/>
      <c r="F34" s="355"/>
      <c r="G34" s="355"/>
      <c r="H34" s="355"/>
      <c r="I34" s="355"/>
      <c r="J34" s="355"/>
      <c r="K34" s="355"/>
      <c r="L34" s="355"/>
      <c r="M34" s="355"/>
      <c r="N34" s="355"/>
      <c r="O34" s="355"/>
      <c r="P34" s="355"/>
      <c r="Q34" s="355"/>
      <c r="R34" s="355"/>
      <c r="S34" s="355"/>
      <c r="T34" s="355"/>
      <c r="U34" s="355"/>
      <c r="V34" s="355"/>
    </row>
    <row r="35" spans="1:22" ht="14.25">
      <c r="A35" s="355"/>
      <c r="B35" s="355"/>
      <c r="C35" s="355"/>
      <c r="D35" s="355"/>
      <c r="E35" s="355"/>
      <c r="F35" s="355"/>
      <c r="G35" s="355"/>
      <c r="H35" s="355"/>
      <c r="I35" s="355"/>
      <c r="J35" s="355"/>
      <c r="K35" s="355"/>
      <c r="L35" s="355"/>
      <c r="M35" s="355"/>
      <c r="N35" s="355"/>
      <c r="O35" s="355"/>
      <c r="P35" s="355"/>
      <c r="Q35" s="355"/>
      <c r="R35" s="355"/>
      <c r="S35" s="355"/>
      <c r="T35" s="355"/>
      <c r="U35" s="355"/>
      <c r="V35" s="355"/>
    </row>
    <row r="36" spans="1:22" ht="14.25">
      <c r="A36" s="355"/>
      <c r="B36" s="355"/>
      <c r="C36" s="355"/>
      <c r="D36" s="355"/>
      <c r="E36" s="355"/>
      <c r="F36" s="355"/>
      <c r="G36" s="355"/>
      <c r="H36" s="355"/>
      <c r="I36" s="355"/>
      <c r="J36" s="355"/>
      <c r="K36" s="355"/>
      <c r="L36" s="355"/>
      <c r="M36" s="355"/>
      <c r="N36" s="355"/>
      <c r="O36" s="355"/>
      <c r="P36" s="355"/>
      <c r="Q36" s="355"/>
      <c r="R36" s="355"/>
      <c r="S36" s="355"/>
      <c r="T36" s="355"/>
      <c r="U36" s="355"/>
      <c r="V36" s="355"/>
    </row>
    <row r="37" spans="1:22" ht="14.25">
      <c r="A37" s="355"/>
      <c r="B37" s="355"/>
      <c r="C37" s="355"/>
      <c r="D37" s="355"/>
      <c r="E37" s="355"/>
      <c r="F37" s="355"/>
      <c r="G37" s="355"/>
      <c r="H37" s="355"/>
      <c r="I37" s="355"/>
      <c r="J37" s="355"/>
      <c r="K37" s="355"/>
      <c r="L37" s="355"/>
      <c r="M37" s="355"/>
      <c r="N37" s="355"/>
      <c r="O37" s="355"/>
      <c r="P37" s="355"/>
      <c r="Q37" s="355"/>
      <c r="R37" s="355"/>
      <c r="S37" s="355"/>
      <c r="T37" s="355"/>
      <c r="U37" s="355"/>
      <c r="V37" s="355"/>
    </row>
    <row r="38" spans="1:22" ht="14.25">
      <c r="A38" s="355"/>
      <c r="B38" s="355"/>
      <c r="C38" s="355"/>
      <c r="D38" s="355"/>
      <c r="E38" s="355"/>
      <c r="F38" s="355"/>
      <c r="G38" s="355"/>
      <c r="H38" s="355"/>
      <c r="I38" s="355"/>
      <c r="J38" s="355"/>
      <c r="K38" s="355"/>
      <c r="L38" s="355"/>
      <c r="M38" s="355"/>
      <c r="N38" s="355"/>
      <c r="O38" s="355"/>
      <c r="P38" s="355"/>
      <c r="Q38" s="355"/>
      <c r="R38" s="355"/>
      <c r="S38" s="355"/>
      <c r="T38" s="355"/>
      <c r="U38" s="355"/>
      <c r="V38" s="355"/>
    </row>
    <row r="39" spans="1:22" ht="14.25">
      <c r="A39" s="355"/>
      <c r="B39" s="355"/>
      <c r="C39" s="355"/>
      <c r="D39" s="355"/>
      <c r="E39" s="355"/>
      <c r="F39" s="355"/>
      <c r="G39" s="355"/>
      <c r="H39" s="355"/>
      <c r="I39" s="355"/>
      <c r="J39" s="355"/>
      <c r="K39" s="355"/>
      <c r="L39" s="355"/>
      <c r="M39" s="355"/>
      <c r="N39" s="355"/>
      <c r="O39" s="355"/>
      <c r="P39" s="355"/>
      <c r="Q39" s="355"/>
      <c r="R39" s="355"/>
      <c r="S39" s="355"/>
      <c r="T39" s="355"/>
      <c r="U39" s="355"/>
      <c r="V39" s="355"/>
    </row>
    <row r="40" spans="1:22" ht="14.25">
      <c r="A40" s="355"/>
      <c r="B40" s="355"/>
      <c r="C40" s="355"/>
      <c r="D40" s="355"/>
      <c r="E40" s="355"/>
      <c r="F40" s="355"/>
      <c r="G40" s="355"/>
      <c r="H40" s="355"/>
      <c r="I40" s="355"/>
      <c r="J40" s="355"/>
      <c r="K40" s="355"/>
      <c r="L40" s="355"/>
      <c r="M40" s="355"/>
      <c r="N40" s="355"/>
      <c r="O40" s="355"/>
      <c r="P40" s="355"/>
      <c r="Q40" s="355"/>
      <c r="R40" s="355"/>
      <c r="S40" s="355"/>
      <c r="T40" s="355"/>
      <c r="U40" s="355"/>
      <c r="V40" s="355"/>
    </row>
    <row r="41" spans="1:22" ht="14.25">
      <c r="A41" s="355"/>
      <c r="B41" s="355"/>
      <c r="C41" s="355"/>
      <c r="D41" s="355"/>
      <c r="E41" s="355"/>
      <c r="F41" s="355"/>
      <c r="G41" s="355"/>
      <c r="H41" s="355"/>
      <c r="I41" s="355"/>
      <c r="J41" s="355"/>
      <c r="K41" s="355"/>
      <c r="L41" s="355"/>
      <c r="M41" s="355"/>
      <c r="N41" s="355"/>
      <c r="O41" s="355"/>
      <c r="P41" s="355"/>
      <c r="Q41" s="355"/>
      <c r="R41" s="355"/>
      <c r="S41" s="355"/>
      <c r="T41" s="355"/>
      <c r="U41" s="355"/>
      <c r="V41" s="355"/>
    </row>
    <row r="42" spans="1:22" ht="14.25">
      <c r="A42" s="355"/>
      <c r="B42" s="355"/>
      <c r="C42" s="355"/>
      <c r="D42" s="355"/>
      <c r="E42" s="355"/>
      <c r="F42" s="355"/>
      <c r="G42" s="355"/>
      <c r="H42" s="355"/>
      <c r="I42" s="355"/>
      <c r="J42" s="355"/>
      <c r="K42" s="355"/>
      <c r="L42" s="355"/>
      <c r="M42" s="355"/>
      <c r="N42" s="355"/>
      <c r="O42" s="355"/>
      <c r="P42" s="355"/>
      <c r="Q42" s="355"/>
      <c r="R42" s="355"/>
      <c r="S42" s="355"/>
      <c r="T42" s="355"/>
      <c r="U42" s="355"/>
      <c r="V42" s="355"/>
    </row>
    <row r="43" spans="1:22" ht="14.25">
      <c r="A43" s="355"/>
      <c r="B43" s="355"/>
      <c r="C43" s="355"/>
      <c r="D43" s="355"/>
      <c r="E43" s="355"/>
      <c r="F43" s="355"/>
      <c r="G43" s="355"/>
      <c r="H43" s="355"/>
      <c r="I43" s="355"/>
      <c r="J43" s="355"/>
      <c r="K43" s="355"/>
      <c r="L43" s="355"/>
      <c r="M43" s="355"/>
      <c r="N43" s="355"/>
      <c r="O43" s="355"/>
      <c r="P43" s="355"/>
      <c r="Q43" s="355"/>
      <c r="R43" s="355"/>
      <c r="S43" s="355"/>
      <c r="T43" s="355"/>
      <c r="U43" s="355"/>
      <c r="V43" s="355"/>
    </row>
    <row r="44" spans="1:22" ht="14.25">
      <c r="A44" s="355"/>
      <c r="B44" s="355"/>
      <c r="C44" s="355"/>
      <c r="D44" s="355"/>
      <c r="E44" s="355"/>
      <c r="F44" s="355"/>
      <c r="G44" s="355"/>
      <c r="H44" s="355"/>
      <c r="I44" s="355"/>
      <c r="J44" s="355"/>
      <c r="K44" s="355"/>
      <c r="L44" s="355"/>
      <c r="M44" s="355"/>
      <c r="N44" s="355"/>
      <c r="O44" s="355"/>
      <c r="P44" s="355"/>
      <c r="Q44" s="355"/>
      <c r="R44" s="355"/>
      <c r="S44" s="355"/>
      <c r="T44" s="355"/>
      <c r="U44" s="355"/>
      <c r="V44" s="355"/>
    </row>
    <row r="45" spans="1:22" ht="14.25">
      <c r="A45" s="355"/>
      <c r="B45" s="355"/>
      <c r="C45" s="355"/>
      <c r="D45" s="355"/>
      <c r="E45" s="355"/>
      <c r="F45" s="355"/>
      <c r="G45" s="355"/>
      <c r="H45" s="355"/>
      <c r="I45" s="355"/>
      <c r="J45" s="355"/>
      <c r="K45" s="355"/>
      <c r="L45" s="355"/>
      <c r="M45" s="355"/>
      <c r="N45" s="355"/>
      <c r="O45" s="355"/>
      <c r="P45" s="355"/>
      <c r="Q45" s="355"/>
      <c r="R45" s="355"/>
      <c r="S45" s="355"/>
      <c r="T45" s="355"/>
      <c r="U45" s="355"/>
      <c r="V45" s="355"/>
    </row>
    <row r="46" spans="1:22" ht="14.25">
      <c r="A46" s="355"/>
      <c r="B46" s="355"/>
      <c r="C46" s="355"/>
      <c r="D46" s="355"/>
      <c r="E46" s="355"/>
      <c r="F46" s="355"/>
      <c r="G46" s="355"/>
      <c r="H46" s="355"/>
      <c r="I46" s="355"/>
      <c r="J46" s="355"/>
      <c r="K46" s="355"/>
      <c r="L46" s="355"/>
      <c r="M46" s="355"/>
      <c r="N46" s="355"/>
      <c r="O46" s="355"/>
      <c r="P46" s="355"/>
      <c r="Q46" s="355"/>
      <c r="R46" s="355"/>
      <c r="S46" s="355"/>
      <c r="T46" s="355"/>
      <c r="U46" s="355"/>
      <c r="V46" s="355"/>
    </row>
    <row r="47" spans="1:22" ht="14.25">
      <c r="A47" s="355"/>
      <c r="B47" s="355"/>
      <c r="C47" s="355"/>
      <c r="D47" s="355"/>
      <c r="E47" s="355"/>
      <c r="F47" s="355"/>
      <c r="G47" s="355"/>
      <c r="H47" s="355"/>
      <c r="I47" s="355"/>
      <c r="J47" s="355"/>
      <c r="K47" s="355"/>
      <c r="L47" s="355"/>
      <c r="M47" s="355"/>
      <c r="N47" s="355"/>
      <c r="O47" s="355"/>
      <c r="P47" s="355"/>
      <c r="Q47" s="355"/>
      <c r="R47" s="355"/>
      <c r="S47" s="355"/>
      <c r="T47" s="355"/>
      <c r="U47" s="355"/>
      <c r="V47" s="355"/>
    </row>
    <row r="48" spans="1:22" ht="14.25">
      <c r="A48" s="355"/>
      <c r="B48" s="355"/>
      <c r="C48" s="355"/>
      <c r="D48" s="355"/>
      <c r="E48" s="355"/>
      <c r="F48" s="355"/>
      <c r="G48" s="355"/>
      <c r="H48" s="355"/>
      <c r="I48" s="355"/>
      <c r="J48" s="355"/>
      <c r="K48" s="355"/>
      <c r="L48" s="355"/>
      <c r="M48" s="355"/>
      <c r="N48" s="355"/>
      <c r="O48" s="355"/>
      <c r="P48" s="355"/>
      <c r="Q48" s="355"/>
      <c r="R48" s="355"/>
      <c r="S48" s="355"/>
      <c r="T48" s="355"/>
      <c r="U48" s="355"/>
      <c r="V48" s="355"/>
    </row>
    <row r="49" spans="1:22" ht="14.25">
      <c r="A49" s="355"/>
      <c r="B49" s="355"/>
      <c r="C49" s="355"/>
      <c r="D49" s="355"/>
      <c r="E49" s="355"/>
      <c r="F49" s="355"/>
      <c r="G49" s="355"/>
      <c r="H49" s="355"/>
      <c r="I49" s="355"/>
      <c r="J49" s="355"/>
      <c r="K49" s="355"/>
      <c r="L49" s="355"/>
      <c r="M49" s="355"/>
      <c r="N49" s="355"/>
      <c r="O49" s="355"/>
      <c r="P49" s="355"/>
      <c r="Q49" s="355"/>
      <c r="R49" s="355"/>
      <c r="S49" s="355"/>
      <c r="T49" s="355"/>
      <c r="U49" s="355"/>
      <c r="V49" s="355"/>
    </row>
    <row r="50" spans="1:22" ht="14.25">
      <c r="A50" s="355"/>
      <c r="B50" s="355"/>
      <c r="C50" s="355"/>
      <c r="D50" s="355"/>
      <c r="E50" s="355"/>
      <c r="F50" s="355"/>
      <c r="G50" s="355"/>
      <c r="H50" s="355"/>
      <c r="I50" s="355"/>
      <c r="J50" s="355"/>
      <c r="K50" s="355"/>
      <c r="L50" s="355"/>
      <c r="M50" s="355"/>
      <c r="N50" s="355"/>
      <c r="O50" s="355"/>
      <c r="P50" s="355"/>
      <c r="Q50" s="355"/>
      <c r="R50" s="355"/>
      <c r="S50" s="355"/>
      <c r="T50" s="355"/>
      <c r="U50" s="355"/>
      <c r="V50" s="355"/>
    </row>
    <row r="51" spans="1:22" ht="14.25">
      <c r="A51" s="355"/>
      <c r="B51" s="355"/>
      <c r="C51" s="355"/>
      <c r="D51" s="355"/>
      <c r="E51" s="355"/>
      <c r="F51" s="355"/>
      <c r="G51" s="355"/>
      <c r="H51" s="355"/>
      <c r="I51" s="355"/>
      <c r="J51" s="355"/>
      <c r="K51" s="355"/>
      <c r="L51" s="355"/>
      <c r="M51" s="355"/>
      <c r="N51" s="355"/>
      <c r="O51" s="355"/>
      <c r="P51" s="355"/>
      <c r="Q51" s="355"/>
      <c r="R51" s="355"/>
      <c r="S51" s="355"/>
      <c r="T51" s="355"/>
      <c r="U51" s="355"/>
      <c r="V51" s="355"/>
    </row>
    <row r="52" spans="1:22" ht="14.25">
      <c r="A52" s="355"/>
      <c r="B52" s="355"/>
      <c r="C52" s="355"/>
      <c r="D52" s="355"/>
      <c r="E52" s="355"/>
      <c r="F52" s="355"/>
      <c r="G52" s="355"/>
      <c r="H52" s="355"/>
      <c r="I52" s="355"/>
      <c r="J52" s="355"/>
      <c r="K52" s="355"/>
      <c r="L52" s="355"/>
      <c r="M52" s="355"/>
      <c r="N52" s="355"/>
      <c r="O52" s="355"/>
      <c r="P52" s="355"/>
      <c r="Q52" s="355"/>
      <c r="R52" s="355"/>
      <c r="S52" s="355"/>
      <c r="T52" s="355"/>
      <c r="U52" s="355"/>
      <c r="V52" s="355"/>
    </row>
    <row r="53" spans="1:22" ht="14.25">
      <c r="A53" s="355"/>
      <c r="B53" s="355"/>
      <c r="C53" s="355"/>
      <c r="D53" s="355"/>
      <c r="E53" s="355"/>
      <c r="F53" s="355"/>
      <c r="G53" s="355"/>
      <c r="H53" s="355"/>
      <c r="I53" s="355"/>
      <c r="J53" s="355"/>
      <c r="K53" s="355"/>
      <c r="L53" s="355"/>
      <c r="M53" s="355"/>
      <c r="N53" s="355"/>
      <c r="O53" s="355"/>
      <c r="P53" s="355"/>
      <c r="Q53" s="355"/>
      <c r="R53" s="355"/>
      <c r="S53" s="355"/>
      <c r="T53" s="355"/>
      <c r="U53" s="355"/>
      <c r="V53" s="355"/>
    </row>
    <row r="54" spans="1:22" ht="14.25">
      <c r="A54" s="355"/>
      <c r="B54" s="355"/>
      <c r="C54" s="355"/>
      <c r="D54" s="355"/>
      <c r="E54" s="355"/>
      <c r="F54" s="355"/>
      <c r="G54" s="355"/>
      <c r="H54" s="355"/>
      <c r="I54" s="355"/>
      <c r="J54" s="355"/>
      <c r="K54" s="355"/>
      <c r="L54" s="355"/>
      <c r="M54" s="355"/>
      <c r="N54" s="355"/>
      <c r="O54" s="355"/>
      <c r="P54" s="355"/>
      <c r="Q54" s="355"/>
      <c r="R54" s="355"/>
      <c r="S54" s="355"/>
      <c r="T54" s="355"/>
      <c r="U54" s="355"/>
      <c r="V54" s="355"/>
    </row>
    <row r="55" spans="1:22" ht="14.25">
      <c r="A55" s="355"/>
      <c r="B55" s="355"/>
      <c r="C55" s="355"/>
      <c r="D55" s="355"/>
      <c r="E55" s="355"/>
      <c r="F55" s="355"/>
      <c r="G55" s="355"/>
      <c r="H55" s="355"/>
      <c r="I55" s="355"/>
      <c r="J55" s="355"/>
      <c r="K55" s="355"/>
      <c r="L55" s="355"/>
      <c r="M55" s="355"/>
      <c r="N55" s="355"/>
      <c r="O55" s="355"/>
      <c r="P55" s="355"/>
      <c r="Q55" s="355"/>
      <c r="R55" s="355"/>
      <c r="S55" s="355"/>
      <c r="T55" s="355"/>
      <c r="U55" s="355"/>
      <c r="V55" s="355"/>
    </row>
    <row r="56" spans="1:22" ht="14.25">
      <c r="A56" s="355"/>
      <c r="B56" s="355"/>
      <c r="C56" s="355"/>
      <c r="D56" s="355"/>
      <c r="E56" s="355"/>
      <c r="F56" s="355"/>
      <c r="G56" s="355"/>
      <c r="H56" s="355"/>
      <c r="I56" s="355"/>
      <c r="J56" s="355"/>
      <c r="K56" s="355"/>
      <c r="L56" s="355"/>
      <c r="M56" s="355"/>
      <c r="N56" s="355"/>
      <c r="O56" s="355"/>
      <c r="P56" s="355"/>
      <c r="Q56" s="355"/>
      <c r="R56" s="355"/>
      <c r="S56" s="355"/>
      <c r="T56" s="355"/>
      <c r="U56" s="355"/>
      <c r="V56" s="355"/>
    </row>
    <row r="57" spans="1:22" ht="14.25">
      <c r="A57" s="355"/>
      <c r="B57" s="355"/>
      <c r="C57" s="355"/>
      <c r="D57" s="355"/>
      <c r="E57" s="355"/>
      <c r="F57" s="355"/>
      <c r="G57" s="355"/>
      <c r="H57" s="355"/>
      <c r="I57" s="355"/>
      <c r="J57" s="355"/>
      <c r="K57" s="355"/>
      <c r="L57" s="355"/>
      <c r="M57" s="355"/>
      <c r="N57" s="355"/>
      <c r="O57" s="355"/>
      <c r="P57" s="355"/>
      <c r="Q57" s="355"/>
      <c r="R57" s="355"/>
      <c r="S57" s="355"/>
      <c r="T57" s="355"/>
      <c r="U57" s="355"/>
      <c r="V57" s="355"/>
    </row>
    <row r="58" spans="1:22" ht="14.25">
      <c r="A58" s="355"/>
      <c r="B58" s="355"/>
      <c r="C58" s="355"/>
      <c r="D58" s="355"/>
      <c r="E58" s="355"/>
      <c r="F58" s="355"/>
      <c r="G58" s="355"/>
      <c r="H58" s="355"/>
      <c r="I58" s="355"/>
      <c r="J58" s="355"/>
      <c r="K58" s="355"/>
      <c r="L58" s="355"/>
      <c r="M58" s="355"/>
      <c r="N58" s="355"/>
      <c r="O58" s="355"/>
      <c r="P58" s="355"/>
      <c r="Q58" s="355"/>
      <c r="R58" s="355"/>
      <c r="S58" s="355"/>
      <c r="T58" s="355"/>
      <c r="U58" s="355"/>
      <c r="V58" s="355"/>
    </row>
    <row r="59" spans="1:22" ht="14.25">
      <c r="A59" s="355"/>
      <c r="B59" s="355"/>
      <c r="C59" s="355"/>
      <c r="D59" s="355"/>
      <c r="E59" s="355"/>
      <c r="F59" s="355"/>
      <c r="G59" s="355"/>
      <c r="H59" s="355"/>
      <c r="I59" s="355"/>
      <c r="J59" s="355"/>
      <c r="K59" s="355"/>
      <c r="L59" s="355"/>
      <c r="M59" s="355"/>
      <c r="N59" s="355"/>
      <c r="O59" s="355"/>
      <c r="P59" s="355"/>
      <c r="Q59" s="355"/>
      <c r="R59" s="355"/>
      <c r="S59" s="355"/>
      <c r="T59" s="355"/>
      <c r="U59" s="355"/>
      <c r="V59" s="355"/>
    </row>
    <row r="60" spans="1:22" ht="14.25">
      <c r="A60" s="355"/>
      <c r="B60" s="355"/>
      <c r="C60" s="355"/>
      <c r="D60" s="355"/>
      <c r="E60" s="355"/>
      <c r="F60" s="355"/>
      <c r="G60" s="355"/>
      <c r="H60" s="355"/>
      <c r="I60" s="355"/>
      <c r="J60" s="355"/>
      <c r="K60" s="355"/>
      <c r="L60" s="355"/>
      <c r="M60" s="355"/>
      <c r="N60" s="355"/>
      <c r="O60" s="355"/>
      <c r="P60" s="355"/>
      <c r="Q60" s="355"/>
      <c r="R60" s="355"/>
      <c r="S60" s="355"/>
      <c r="T60" s="355"/>
      <c r="U60" s="355"/>
      <c r="V60" s="355"/>
    </row>
    <row r="61" spans="1:22" ht="14.25">
      <c r="A61" s="355"/>
      <c r="B61" s="355"/>
      <c r="C61" s="355"/>
      <c r="D61" s="355"/>
      <c r="E61" s="355"/>
      <c r="F61" s="355"/>
      <c r="G61" s="355"/>
      <c r="H61" s="355"/>
      <c r="I61" s="355"/>
      <c r="J61" s="355"/>
      <c r="K61" s="355"/>
      <c r="L61" s="355"/>
      <c r="M61" s="355"/>
      <c r="N61" s="355"/>
      <c r="O61" s="355"/>
      <c r="P61" s="355"/>
      <c r="Q61" s="355"/>
      <c r="R61" s="355"/>
      <c r="S61" s="355"/>
      <c r="T61" s="355"/>
      <c r="U61" s="355"/>
      <c r="V61" s="355"/>
    </row>
    <row r="62" spans="1:22" ht="14.25">
      <c r="A62" s="355"/>
      <c r="B62" s="355"/>
      <c r="C62" s="355"/>
      <c r="D62" s="355"/>
      <c r="E62" s="355"/>
      <c r="F62" s="355"/>
      <c r="G62" s="355"/>
      <c r="H62" s="355"/>
      <c r="I62" s="355"/>
      <c r="J62" s="355"/>
      <c r="K62" s="355"/>
      <c r="L62" s="355"/>
      <c r="M62" s="355"/>
      <c r="N62" s="355"/>
      <c r="O62" s="355"/>
      <c r="P62" s="355"/>
      <c r="Q62" s="355"/>
      <c r="R62" s="355"/>
      <c r="S62" s="355"/>
      <c r="T62" s="355"/>
      <c r="U62" s="355"/>
      <c r="V62" s="355"/>
    </row>
    <row r="63" spans="1:22" ht="14.25">
      <c r="A63" s="355"/>
      <c r="B63" s="355"/>
      <c r="C63" s="355"/>
      <c r="D63" s="355"/>
      <c r="E63" s="355"/>
      <c r="F63" s="355"/>
      <c r="G63" s="355"/>
      <c r="H63" s="355"/>
      <c r="I63" s="355"/>
      <c r="J63" s="355"/>
      <c r="K63" s="355"/>
      <c r="L63" s="355"/>
      <c r="M63" s="355"/>
      <c r="N63" s="355"/>
      <c r="O63" s="355"/>
      <c r="P63" s="355"/>
      <c r="Q63" s="355"/>
      <c r="R63" s="355"/>
      <c r="S63" s="355"/>
      <c r="T63" s="355"/>
      <c r="U63" s="355"/>
      <c r="V63" s="355"/>
    </row>
    <row r="64" spans="1:22" ht="14.25">
      <c r="A64" s="355"/>
      <c r="B64" s="355"/>
      <c r="C64" s="355"/>
      <c r="D64" s="355"/>
      <c r="E64" s="355"/>
      <c r="F64" s="355"/>
      <c r="G64" s="355"/>
      <c r="H64" s="355"/>
      <c r="I64" s="355"/>
      <c r="J64" s="355"/>
      <c r="K64" s="355"/>
      <c r="L64" s="355"/>
      <c r="M64" s="355"/>
      <c r="N64" s="355"/>
      <c r="O64" s="355"/>
      <c r="P64" s="355"/>
      <c r="Q64" s="355"/>
      <c r="R64" s="355"/>
      <c r="S64" s="355"/>
      <c r="T64" s="355"/>
      <c r="U64" s="355"/>
      <c r="V64" s="355"/>
    </row>
    <row r="65" spans="1:22" ht="14.25">
      <c r="A65" s="355"/>
      <c r="B65" s="355"/>
      <c r="C65" s="355"/>
      <c r="D65" s="355"/>
      <c r="E65" s="355"/>
      <c r="F65" s="355"/>
      <c r="G65" s="355"/>
      <c r="H65" s="355"/>
      <c r="I65" s="355"/>
      <c r="J65" s="355"/>
      <c r="K65" s="355"/>
      <c r="L65" s="355"/>
      <c r="M65" s="355"/>
      <c r="N65" s="355"/>
      <c r="O65" s="355"/>
      <c r="P65" s="355"/>
      <c r="Q65" s="355"/>
      <c r="R65" s="355"/>
      <c r="S65" s="355"/>
      <c r="T65" s="355"/>
      <c r="U65" s="355"/>
      <c r="V65" s="355"/>
    </row>
    <row r="66" spans="1:22" ht="14.25">
      <c r="A66" s="355"/>
      <c r="B66" s="355"/>
      <c r="C66" s="355"/>
      <c r="D66" s="355"/>
      <c r="E66" s="355"/>
      <c r="F66" s="355"/>
      <c r="G66" s="355"/>
      <c r="H66" s="355"/>
      <c r="I66" s="355"/>
      <c r="J66" s="355"/>
      <c r="K66" s="355"/>
      <c r="L66" s="355"/>
      <c r="M66" s="355"/>
      <c r="N66" s="355"/>
      <c r="O66" s="355"/>
      <c r="P66" s="355"/>
      <c r="Q66" s="355"/>
      <c r="R66" s="355"/>
      <c r="S66" s="355"/>
      <c r="T66" s="355"/>
      <c r="U66" s="355"/>
      <c r="V66" s="355"/>
    </row>
    <row r="67" spans="1:22" ht="14.25">
      <c r="A67" s="355"/>
      <c r="B67" s="355"/>
      <c r="C67" s="355"/>
      <c r="D67" s="355"/>
      <c r="E67" s="355"/>
      <c r="F67" s="355"/>
      <c r="G67" s="355"/>
      <c r="H67" s="355"/>
      <c r="I67" s="355"/>
      <c r="J67" s="355"/>
      <c r="K67" s="355"/>
      <c r="L67" s="355"/>
      <c r="M67" s="355"/>
      <c r="N67" s="355"/>
      <c r="O67" s="355"/>
      <c r="P67" s="355"/>
      <c r="Q67" s="355"/>
      <c r="R67" s="355"/>
      <c r="S67" s="355"/>
      <c r="T67" s="355"/>
      <c r="U67" s="355"/>
      <c r="V67" s="355"/>
    </row>
    <row r="68" spans="1:22" ht="14.25">
      <c r="A68" s="355"/>
      <c r="B68" s="355"/>
      <c r="C68" s="355"/>
      <c r="D68" s="355"/>
      <c r="E68" s="355"/>
      <c r="F68" s="355"/>
      <c r="G68" s="355"/>
      <c r="H68" s="355"/>
      <c r="I68" s="355"/>
      <c r="J68" s="355"/>
      <c r="K68" s="355"/>
      <c r="L68" s="355"/>
      <c r="M68" s="355"/>
      <c r="N68" s="355"/>
      <c r="O68" s="355"/>
      <c r="P68" s="355"/>
      <c r="Q68" s="355"/>
      <c r="R68" s="355"/>
      <c r="S68" s="355"/>
      <c r="T68" s="355"/>
      <c r="U68" s="355"/>
      <c r="V68" s="355"/>
    </row>
  </sheetData>
  <sheetProtection/>
  <mergeCells count="1">
    <mergeCell ref="A1:V6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Administrator</cp:lastModifiedBy>
  <cp:lastPrinted>2017-02-16T08:27:53Z</cp:lastPrinted>
  <dcterms:created xsi:type="dcterms:W3CDTF">2005-03-24T07:42:36Z</dcterms:created>
  <dcterms:modified xsi:type="dcterms:W3CDTF">2020-04-22T06:23:32Z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y fmtid="{D5CDD505-2E9C-101B-9397-08002B2CF9AE}" pid="4" name="KSORubyTemplate">
    <vt:lpwstr>14</vt:lpwstr>
  </property>
</Properties>
</file>