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9" firstSheet="1" activeTab="1"/>
  </bookViews>
  <sheets>
    <sheet name="目录" sheetId="1" state="hidden" r:id="rId1"/>
    <sheet name="指标体系" sheetId="2" r:id="rId2"/>
    <sheet name="农村饮水安全巩固提升工程专项资金项目" sheetId="3" state="hidden" r:id="rId3"/>
    <sheet name="项目支出 " sheetId="4" state="hidden" r:id="rId4"/>
  </sheets>
  <definedNames>
    <definedName name="_xlnm._FilterDatabase" localSheetId="1" hidden="1">指标体系!$A$2:$P$55</definedName>
    <definedName name="_xlnm.Print_Area" localSheetId="1">指标体系!$A$1:$K$55</definedName>
    <definedName name="_xlnm.Print_Titles" localSheetId="3">'项目支出 '!$2:$3</definedName>
    <definedName name="_xlnm.Print_Titles" localSheetId="1">指标体系!$1:$2</definedName>
    <definedName name="Z_36DD0FBA_DA74_463A_94FE_5199EC883190_.wvu.PrintTitles" localSheetId="3" hidden="1">'项目支出 '!$2:$3</definedName>
  </definedNames>
  <calcPr calcId="144525"/>
</workbook>
</file>

<file path=xl/comments1.xml><?xml version="1.0" encoding="utf-8"?>
<comments xmlns="http://schemas.openxmlformats.org/spreadsheetml/2006/main">
  <authors>
    <author>CXJ</author>
    <author>Administrator</author>
  </authors>
  <commentList>
    <comment ref="L2" authorId="0">
      <text>
        <r>
          <rPr>
            <b/>
            <sz val="9"/>
            <rFont val="宋体"/>
            <charset val="134"/>
          </rPr>
          <t>CXJ:</t>
        </r>
        <r>
          <rPr>
            <sz val="9"/>
            <rFont val="宋体"/>
            <charset val="134"/>
          </rPr>
          <t xml:space="preserve">
绿色-需添加材料
黄色-存在问题有待商榷</t>
        </r>
      </text>
    </comment>
    <comment ref="K19" authorId="1">
      <text>
        <r>
          <rPr>
            <b/>
            <sz val="9"/>
            <rFont val="宋体"/>
            <charset val="134"/>
          </rPr>
          <t>打分0.58怎么来的？</t>
        </r>
      </text>
    </comment>
  </commentList>
</comments>
</file>

<file path=xl/sharedStrings.xml><?xml version="1.0" encoding="utf-8"?>
<sst xmlns="http://schemas.openxmlformats.org/spreadsheetml/2006/main" count="481" uniqueCount="391">
  <si>
    <t>榆林市林业建设五年大提升专项资金项目--绩效评价指标结构</t>
  </si>
  <si>
    <t>一级指标</t>
  </si>
  <si>
    <t>二级指标</t>
  </si>
  <si>
    <t>三级指标</t>
  </si>
  <si>
    <t>名称</t>
  </si>
  <si>
    <t>分值</t>
  </si>
  <si>
    <t>投入</t>
  </si>
  <si>
    <t>项目立项</t>
  </si>
  <si>
    <t>绩效目标</t>
  </si>
  <si>
    <t>资金安排</t>
  </si>
  <si>
    <t>过程</t>
  </si>
  <si>
    <t>业务管理</t>
  </si>
  <si>
    <t>财务管理</t>
  </si>
  <si>
    <t>产出</t>
  </si>
  <si>
    <t>产出数量</t>
  </si>
  <si>
    <t>产出质量</t>
  </si>
  <si>
    <t>产出时效</t>
  </si>
  <si>
    <t>产出成本</t>
  </si>
  <si>
    <t>效果</t>
  </si>
  <si>
    <t>经济效益</t>
  </si>
  <si>
    <t>社会效益</t>
  </si>
  <si>
    <t>生态效益</t>
  </si>
  <si>
    <t>服务对象满意度</t>
  </si>
  <si>
    <t>整体评价</t>
  </si>
  <si>
    <t>附件1：榆阳区202林业建设五年大提升项目--绩效评价指标体系</t>
  </si>
  <si>
    <t>一级
指标</t>
  </si>
  <si>
    <t>二级
指标</t>
  </si>
  <si>
    <t>指标解释</t>
  </si>
  <si>
    <t>指标评分细则</t>
  </si>
  <si>
    <t>指标赋分依据</t>
  </si>
  <si>
    <t>得分</t>
  </si>
  <si>
    <t>评分依据</t>
  </si>
  <si>
    <t>是否提供纸质资料</t>
  </si>
  <si>
    <t>纸质资料编号</t>
  </si>
  <si>
    <t>内容</t>
  </si>
  <si>
    <t>需补充提供纸质资料（红色字体存在电子版打印即可）</t>
  </si>
  <si>
    <t>投   入</t>
  </si>
  <si>
    <t>项目
立项</t>
  </si>
  <si>
    <t>立项依据充分性</t>
  </si>
  <si>
    <t>林业建设五年大提升补助资金项目立项是否符合法律法规、相关政策、发展规划以及部门职责，用以反映和考核项目立项情况。</t>
  </si>
  <si>
    <t xml:space="preserve">①项目立项是否符合国家法律法规、国民经济发展规划和相关政策；            </t>
  </si>
  <si>
    <t>符合相关法律法规、相关规划及政策</t>
  </si>
  <si>
    <t>1.《榆林市人民政府办公室关于印发榆林市林业建设五年大提升实施方案的通知》（榆政办发【2017】1号）
2、关于报送《榆林市林业“十三五”发展规划》的报告（榆政林字【2017】10号）
3、榆林市发展和改革委员会关于出具《榆林市林业“十三五”发展规划》衔接报告的函（榆政发改函【2016】251号）</t>
  </si>
  <si>
    <t>否</t>
  </si>
  <si>
    <t xml:space="preserve">        </t>
  </si>
  <si>
    <t>1.《榆林市人民政府办公室关于印发榆林市林业建设五年大提升实施方案的通知》（榆政办发【2017】1号）
2、关于报《榆林市林业“十三五”发展规划》的报告（榆政林字【2017】10号）
3、榆林市发展和改革委员会关于出具《榆林市林业“十三五”发展规划》衔接报告的函（榆政发改函【2016】251号）</t>
  </si>
  <si>
    <t>②项目立项是否与部门职责范围相符，属于部门履职所需；</t>
  </si>
  <si>
    <t>与林业部门职责相符，属于部门履职所需</t>
  </si>
  <si>
    <t>③项目是否与相关部门同类项目或部门内部相关项目重复。</t>
  </si>
  <si>
    <t>不重复</t>
  </si>
  <si>
    <t>项目立项依据规范性</t>
  </si>
  <si>
    <t>项目申请、设立过程是否符合相关要求，用以反映和考核项目立项的规范情况。</t>
  </si>
  <si>
    <t>①项目的程序申请设立是否符合相关规定；</t>
  </si>
  <si>
    <t>项目立项符合相关规定</t>
  </si>
  <si>
    <t>②所提交的文件、材料是否符合相关要求；</t>
  </si>
  <si>
    <t>提交材料符合相关要求</t>
  </si>
  <si>
    <t>③事前是否经过必要的可行性研究、专家论证、风险评估、集体决策等。</t>
  </si>
  <si>
    <t>事前经过集体决策，但未见可行性研究报告、专家论证及风险评估资料</t>
  </si>
  <si>
    <t>绩效目标合理性</t>
  </si>
  <si>
    <t>林业建设五年大提升补助资金项目所设定的绩效目标是否依据充分，是否符合客观实际，用以反映和考核项目绩效目标与项目实施的相符情况。</t>
  </si>
  <si>
    <t>①符合国民经济发展规划和中央及党政相关决策；</t>
  </si>
  <si>
    <t>符合相关规划及决策</t>
  </si>
  <si>
    <t>1《榆林市人民政府办公室关于印发榆林市林业建设五年大提升实施方案的通知》（榆政办发【2017】1号）“为了认真贯彻当地十八届五中全会和习近平总书记关于森林生态环境建设工作的重要讲话精神…努力实现“西北地区生态环境建设示范区”目标…”
2、中共榆林市市委办公室榆林市人民政府办公室关于印发
《榆林市林业局职能配置内设机构和人员编制规定》的通知（榆办字【2019】70号）“第三条（一）贯彻执行中省市关于林业、草原及其生态建设的方针、政策，制订全市林业和草原发展规划并组织实施…”</t>
  </si>
  <si>
    <t>1《榆林市人民政府办公室关于印发榆林市林业建设五年大提升实施方案的通知》（榆政办发【2017】1号）2、中共榆林市市委办公室榆林市人民政府办公室关于印发
《榆林市林业局职能配置内设机构和人员编制规定》的通知（榆办字【2019】70号）</t>
  </si>
  <si>
    <t>②项目与林业局职责密切相关；</t>
  </si>
  <si>
    <t>所有项目与林业局职责密切相关</t>
  </si>
  <si>
    <t>③项目为林业林草事业发展所必需；</t>
  </si>
  <si>
    <t>所有项目为林草事业发展必须文件</t>
  </si>
  <si>
    <t>④项目预期目标是否符合客观实际，能够在一定期限内如期实现。</t>
  </si>
  <si>
    <t>符合实际，且能在一定年限内如期实现</t>
  </si>
  <si>
    <t>绩效指标明确性</t>
  </si>
  <si>
    <t>绩效目标设定的绩效指标是否清晰、细化、可衡量等，用以反映和考核项目绩效目标的细化量化程度。</t>
  </si>
  <si>
    <t>①如期准时填报项目绩效；</t>
  </si>
  <si>
    <t>未按时提交《项目支出绩效目标申报表》</t>
  </si>
  <si>
    <t>②绩效目标通过清晰、可量化的指标体现；</t>
  </si>
  <si>
    <t>项目自评绩效目标基本清晰，可量化</t>
  </si>
  <si>
    <t>③绩效目标与项目年度任务数或计划数相对应；</t>
  </si>
  <si>
    <t>项目自评绩效目标与年度任务或计划一致</t>
  </si>
  <si>
    <t>过   程</t>
  </si>
  <si>
    <t>资金投入管理</t>
  </si>
  <si>
    <t>预算编制合理性</t>
  </si>
  <si>
    <t>林业建设五年大提升补助资金项目预算编制是否经过科学论证、有明确标准，资金额度与年度目标是否相适应，用以反映和考核项目预算编制的科学性、合理性情况。</t>
  </si>
  <si>
    <t>①预算额度测算依据充分，按标准编制；</t>
  </si>
  <si>
    <t>预算依据充分，依据标准准确</t>
  </si>
  <si>
    <t>根据市林业局提供的2017-2019年苗木指导价格和预算编制文件我们抽查了榆阳区和佳县两个县区的作业设计方案与预算编制依据相符</t>
  </si>
  <si>
    <t>预算编制文件或测算依据；任务指导方案</t>
  </si>
  <si>
    <t>②预算确定的项目投资额或资金量与年度工作任务相匹配；</t>
  </si>
  <si>
    <t>预算确定的投资额与年度工作任务匹配</t>
  </si>
  <si>
    <t>③预算编制是否经过集体决策。</t>
  </si>
  <si>
    <t>项目预算经过榆阳区审计局或审计局委托的第三方机构进行了审核</t>
  </si>
  <si>
    <t>预算执行率</t>
  </si>
  <si>
    <t>项目预算资金是否按照计划执行，用以反映或考核项目预算执行情况。</t>
  </si>
  <si>
    <t>①预算执行率=实际支出资金/预算批复资金×100%；
得分=本指标分值×预算执行率
②实际支出资金：一定时期（本年度或项目期）内项目实际拨付的资金。</t>
  </si>
  <si>
    <t>截至2022年9月底，实际支出资金4956.94万元，实际支出率36%</t>
  </si>
  <si>
    <t>资金到位及时率</t>
  </si>
  <si>
    <t>到位资金时效性，用以反映和考核资金落实时效性对项目实施的总体保障程度。</t>
  </si>
  <si>
    <t>①资金到位率=（实际到位资金/预算资金）×100%。
②实际到位资金：一定时期（本年度或项目期）内落实到具体项目的资金。</t>
  </si>
  <si>
    <t>截至2022年9月底，实际到位资金13630.74万元，实际到位率100%</t>
  </si>
  <si>
    <t>资金使用合规性</t>
  </si>
  <si>
    <t>项目资金使用是否符合相关的财务管理制度规定，用以反映和考核项目资金的规范运行情况。</t>
  </si>
  <si>
    <t>①是否符合国家财经法规和财务管理制度以及有关专项资金管理办法的规定；</t>
  </si>
  <si>
    <t>符合</t>
  </si>
  <si>
    <t>②资金的拨付是否有完整的审批程序和手续；</t>
  </si>
  <si>
    <t>均经党组会议通过，并附付款通知单</t>
  </si>
  <si>
    <t>③是否符合项目预算批复或合同规定的用途；</t>
  </si>
  <si>
    <t>均符合预算批复及合同</t>
  </si>
  <si>
    <t>④是否存在截留、挤占、挪用、虚列支出等情况。</t>
  </si>
  <si>
    <t>不存在</t>
  </si>
  <si>
    <t>业务
管理</t>
  </si>
  <si>
    <t>管理制度健全性</t>
  </si>
  <si>
    <t>林业局的业务管理制度是否健全，用以反映和考核业务管理制度对项目顺利实施的保障情况。</t>
  </si>
  <si>
    <t>①是否已制定或具有相应的业务管理制度，得2分；</t>
  </si>
  <si>
    <t>已制定建设项目管理制度（试行）</t>
  </si>
  <si>
    <r>
      <rPr>
        <sz val="12"/>
        <rFont val="仿宋"/>
        <charset val="134"/>
      </rPr>
      <t>1、榆林市人民政府办公室关于印发榆林市生态环境建设五年大提升工程项目管理暂行办法的通知（榆政办函【2016】175号）：“林业单位为市、县区林业主管部门，实行市、县区林业部门和项目实施单位分级负责制…”；“第一条 为了推进榆林生态建设五年大提升，加强林业重点工程项目的管理...根据中、省、市有关项目管理规定…”
2、关于印发《榆林市生态建设五年行动工程项目资金管理办法》的通知（榆政财农发【2016】72号）：“生态绿化项目资金安排及计划确定遵循“提前规划，总量控制，计划明确，分期付款”的原则…”
3、关于进一步规范和完善榆林市林业工程建设项目招投标管理工作的意见（榆政林发【2014】79号：“一、国家性林业补充项目可以不进行招标…”</t>
    </r>
    <r>
      <rPr>
        <sz val="12"/>
        <color rgb="FFFF0000"/>
        <rFont val="仿宋"/>
        <charset val="134"/>
      </rPr>
      <t>没有制订实施细则</t>
    </r>
    <r>
      <rPr>
        <sz val="12"/>
        <rFont val="仿宋"/>
        <charset val="134"/>
      </rPr>
      <t xml:space="preserve">
4、榆林市财政局转发《陕西省财政厅关于印发&lt;陕西省2019年度政府集中采购目录及采购限额标准&gt;的通知(陕财办采【2018】22号
</t>
    </r>
  </si>
  <si>
    <t>是</t>
  </si>
  <si>
    <t>工程管理办法、项目资金管理办法、政府采购管理办法</t>
  </si>
  <si>
    <t>招标制度的实施细则；内部管理制度</t>
  </si>
  <si>
    <t>②业务管理制度是否合法、合规、完善，得2分。</t>
  </si>
  <si>
    <t>业务管理制度经林业局批准，合法合规</t>
  </si>
  <si>
    <t>制度执行有效性</t>
  </si>
  <si>
    <t>项目实施是否符合相关业务管理规定，用以反映和考核业务管理制度的有效执行情况。</t>
  </si>
  <si>
    <t xml:space="preserve">
①是否遵守相关法律法规和业务管理规定，得1分；
</t>
  </si>
  <si>
    <t>项目实施均符合相关法规及业务管理规定；项目调整及支出，均经党组会议通过，并附有计算单；项目文件齐全，且已按项目装订成册；相关项目均如期实施。</t>
  </si>
  <si>
    <t>根据市林业局提供的政府采购管理办法我们抽查了榆阳区和佳县两个县区的招投标文件以及合同文件以及其他相关验收材料，查验结果与评价指标基本相符，主要存在问题详见问题汇总，对应扣分项①、③</t>
  </si>
  <si>
    <t>制度文件、采购申请审批文件、招投标文件、对应的合同文件（项目标书、合同、实施、验收等资料）</t>
  </si>
  <si>
    <t>②项目调整及支出调整手续是否完备，得1分；</t>
  </si>
  <si>
    <t>③项目合同书、验收报告等资料是否齐全并及时归档；得1分；</t>
  </si>
  <si>
    <t>④相关项目按期进行实施并达到目标，得1分。</t>
  </si>
  <si>
    <t>项目质量可控性</t>
  </si>
  <si>
    <t>是否为达到项目质量要求而采取了必需的措施,用以反映和考核项目实施单位对项目质量的控制情况。</t>
  </si>
  <si>
    <t>①是否已制定或具有相应的项目质量要求或标准，得3分；</t>
  </si>
  <si>
    <t>建设项目管理制度第四章及项目合同中对工程质量及标准进行了说明</t>
  </si>
  <si>
    <t xml:space="preserve">②是否采取了相应的项目质量检查、验收等必需的控制措施或手段，并取得了一定效果，得3分；                                                    </t>
  </si>
  <si>
    <t>建设项目管理制度第五章及工程验收表采取了相应的质量检查手段等，但缺少事后监督机制，现场勘察时，存在部分苗木栽种质量不符合相关技术规范情况</t>
  </si>
  <si>
    <t xml:space="preserve">1、榆林市人民政府办公室关于印发榆林市生态环境建设五年大提升工程项目管理暂行办法的通知（榆政办函【2016】175号）：(1)“第三章 规划设计 …造班小班的成图面积不小于20亩,小班最大面积不超过300亩（沙区不超过500亩）…第五章抚育管护 乔木树种造林当年浇水不少于3次,次年不少于2次…”(2)“第七章 核查验收 第二十二条 营造林项目验收实行项目实施县级自查验收、市级验收制度…第二十七条 …任务完成率低于90%且面积合格率低于85%的工程项目不予兑现资金…”
3、《关于开展2019年度营造林检查验收工作的通知》（榆政林发【2019】140号）“…检查以市局下达的计划任务、作业设计及其批复和县市区自查和县市区自查结果为依据…”“樟子松基地 …达标成活株数不足14株/亩，认定为失败面积，不予兑现资金。”
</t>
  </si>
  <si>
    <t>验收报告、验收管理办法</t>
  </si>
  <si>
    <t>财务
管理</t>
  </si>
  <si>
    <t>财务制度是否健全，用以反映和考核财务管理制度对资金规范、安全运行的保障情况。</t>
  </si>
  <si>
    <t>①是否已制定或具有相应的项目资金管理办法，得2分；</t>
  </si>
  <si>
    <t>已制定项目资金监管制度、专项资金管理办法及生态建设五年大行动工程项目资金管理办法</t>
  </si>
  <si>
    <t>1、关于印发《榆林市生态建设五年行动工程项目资金管理办法》的通知（榆政财农发【2016】72号）：（1）“生态绿化项目资金安排及计划确定遵循“提前规划，总量控制，计划明确，分期付款”的原则…”（2)“为规范生态建设绿化工程项目资金使用与管理，提高资金使用效益，根据财政部、国家林业局《林业生态工程建设资金管理办法》…等有关规定”</t>
  </si>
  <si>
    <t>资金管理办法</t>
  </si>
  <si>
    <t>与资金管理办法制订相关的财务管理制度</t>
  </si>
  <si>
    <t>②项目资金管理办法是否符合相关财务会计制度的规定，得2分。</t>
  </si>
  <si>
    <t>项目资金管理办法均经过相应审核并印发</t>
  </si>
  <si>
    <t>产出
数量</t>
  </si>
  <si>
    <t>实际完成率（人工造林绿化）</t>
  </si>
  <si>
    <t>项目资金投入产生营造林面积</t>
  </si>
  <si>
    <t>①营造林面积超过17万亩得2分
②未超过17万亩得分=已完成营造林面积*2分/营造林面积目标17万亩</t>
  </si>
  <si>
    <t>根据自评报告实际营造林面积48.97万亩</t>
  </si>
  <si>
    <t>根据《B101 营造林生产情况(B101表)》
人工造林39166公顷+封山育林7000公顷+退化林修复2493公顷=48659公顷=72.9885万亩&gt;70万亩</t>
  </si>
  <si>
    <t>《B101 营造林生产情况(B101表)》</t>
  </si>
  <si>
    <t>实际完成率（森林抚育）</t>
  </si>
  <si>
    <t>项目资金投入产出森林抚育面积</t>
  </si>
  <si>
    <t>①森林抚育面积超过1万亩得2分
②未超过1万亩得分=已完成森林抚育面积*2分/森林抚育面积目标1万亩</t>
  </si>
  <si>
    <t>根据自评报告实际森林抚育面积10万亩</t>
  </si>
  <si>
    <t xml:space="preserve"> 根据义务植树统计表总植树1000.36万株&gt;1000万株</t>
  </si>
  <si>
    <t>义务植树统计表</t>
  </si>
  <si>
    <t>实际完成率（村庄绿化）</t>
  </si>
  <si>
    <t>项目资金投入产出村庄绿化个数</t>
  </si>
  <si>
    <t>①村庄绿化超过20个得2分
②未超过20个得分=已完成村庄绿化个数*2分/村庄绿化目标20个</t>
  </si>
  <si>
    <t>根据自评报告实际完成村庄绿化24个</t>
  </si>
  <si>
    <t>根据《C101 林业草原产业产值情况(C101表)》95.9184亿元&gt;92亿元</t>
  </si>
  <si>
    <t>《C101 林业草原产业产值情况(C101表)》</t>
  </si>
  <si>
    <t>实际完成率（义务植树）</t>
  </si>
  <si>
    <t>项目资金投入产出义务植树的数量</t>
  </si>
  <si>
    <t>①义务植树超过150000万株得2分
②未达到义务植树15万株得分=实际义务植树株数*2分/义务植树目标株数15万</t>
  </si>
  <si>
    <t>根据自评报告实际义务植树170万株</t>
  </si>
  <si>
    <t>根据市林业局与佳县提供的提供的经济林丰产栽培汇总文件得出经济林丰产总值101244.3亩</t>
  </si>
  <si>
    <t>各市县林业经济林丰产栽培亩数统计报表、验收资料（10万亩）</t>
  </si>
  <si>
    <t>成本指标</t>
  </si>
  <si>
    <t>成本指标（义务植树）</t>
  </si>
  <si>
    <t>义务植树成本</t>
  </si>
  <si>
    <t>①义务植树成本不超过15元/株得2分
②每超出10%，扣0.2分，扣完为止</t>
  </si>
  <si>
    <t>苗木价格参照《2021年度造林绿化苗木指导价格》，成本符合相关要求</t>
  </si>
  <si>
    <t>根据榆林市林业局与佳县林业局提供的造林影片可以看出造林工作有序开展，造林成果显著。</t>
  </si>
  <si>
    <t>造林影片</t>
  </si>
  <si>
    <t>成本指标（人工造林绿化）</t>
  </si>
  <si>
    <t>人工造林绿化成本</t>
  </si>
  <si>
    <t>①人工造林绿化成本不超过1000元/亩得2分
②每超出10%，扣0.2分，扣完为止</t>
  </si>
  <si>
    <t>根据《2019年12月榆林市森林火灾统计月报表（表一）》受灾森林面积322.12公顷
根据《榆林市各县（市、区）林地面积及森林覆盖率统计表》林地面积2445359.29公顷
森林火灾受害率=322.12/2445359.29=0.0132%&lt;0.02%</t>
  </si>
  <si>
    <t>森林防火统计资料</t>
  </si>
  <si>
    <t>成本指标（森林抚育）</t>
  </si>
  <si>
    <t>森林抚育成本</t>
  </si>
  <si>
    <t>①森林抚育成本不超过150元/亩得2分
②每超出10%，扣0.2分，扣完为止</t>
  </si>
  <si>
    <t>根据表《2019榆林市林业有害生物防治目标管理自查登记表》有林地面积2165.85万亩，成灾面积0.23万亩，成灾率=0.23/2165.85=0.016%&lt;0.48%</t>
  </si>
  <si>
    <t>《2019榆林市林业有害生物防治目标管理自查登记表》</t>
  </si>
  <si>
    <t>项目开工率</t>
  </si>
  <si>
    <t>林业建设大提升工程项目整体开工情况</t>
  </si>
  <si>
    <t>①计划任务的开工率=计划任务的项目开工数/总计划开工数
②当年各项工程全部开工得2分，未全部开工的得分=实际开工率*2分</t>
  </si>
  <si>
    <t>林业建设大提升工程项目已全部开工，开工率100%</t>
  </si>
  <si>
    <t>根据根据各县区提供的项目完成情况统计表，各县区共有281个项目，其中定边县长茂滩林场经济林基地、定边县定边县冯地坑镇“美丽乡村”建设工程2个项目未在2019年实施。完成计划任务的完成率为0.719%</t>
  </si>
  <si>
    <t>林业建设大提升涉及的各项工程进展情况资料</t>
  </si>
  <si>
    <t>年度项目计划完成率</t>
  </si>
  <si>
    <t>林业建设大提升工程整体的进度情况</t>
  </si>
  <si>
    <t>①完成计划任务的完成率=完成计划任务的项目工程数/总项目工程数
②当年各项工程全部完成计划任务得2分，未全部完成计划任务的得分=实际完成率*2分</t>
  </si>
  <si>
    <t>林业建设大提升工程项目已全部完工，完工率100%</t>
  </si>
  <si>
    <t>根据各县区提供的资金使用情况表得出实际使用资金支出比率为95.48%</t>
  </si>
  <si>
    <t>林业建设大提升涉及的各项资金支出情况资料</t>
  </si>
  <si>
    <t>项目投资完成率</t>
  </si>
  <si>
    <t>林业建设大提升涉及的项目投资完成的比例情况</t>
  </si>
  <si>
    <t>项目投资完成率达到90%以上的得2分，未达到90%得分=年末项目投资实际支出率*2分/90%</t>
  </si>
  <si>
    <t>截至2021年底，项目实际投资完成率90%以上</t>
  </si>
  <si>
    <t>资金兑付率</t>
  </si>
  <si>
    <t>林业建设大提升涉及的资金支出年末达到的比例情况</t>
  </si>
  <si>
    <t>年末资金支出率达到100%以上的得2分，未达到100%得分=年末资金实际支出率*2分/100%</t>
  </si>
  <si>
    <t>苗木存活率及合规率</t>
  </si>
  <si>
    <t>苗木成活率</t>
  </si>
  <si>
    <t>苗木成活率大于75%；未达到不得分。</t>
  </si>
  <si>
    <t>根据第一次验收报告，树苗存活率均大于75%，部分死亡树苗必须在第2年补种，并保证成活率</t>
  </si>
  <si>
    <t>根据各县区提供的资金使用情况表得出实际工程预算资金均小于预算资金</t>
  </si>
  <si>
    <t>树苗栽种质量符合相关技术规范</t>
  </si>
  <si>
    <t>符合相关技术规范得满分，部分符合得2分</t>
  </si>
  <si>
    <t>现场勘查时，存在树苗质量达不到技术要求情况，如部分高度≥2.5米以上的针叶树及大规格苗木未及时支撑（高新区景观廊道项目）。</t>
  </si>
  <si>
    <t>项目完成后管护情况</t>
  </si>
  <si>
    <t>①是否有缺少管护，造成死亡情况；
②是否有踩踏，未及时修整情况；
③是否有杂草丛生情况；
④是否有垃圾乱扔、未及时清理；
⑤道路绿化是否存在积灰、无绿意情况
⑥以上情况，每存在一种扣0.5分；</t>
  </si>
  <si>
    <t>经济
效益</t>
  </si>
  <si>
    <t>对经济发展所带来的直接或间接影响情况。</t>
  </si>
  <si>
    <t>项目投资是否能增加当地产值，对周边群众收入情况的促进作用；</t>
  </si>
  <si>
    <t xml:space="preserve">①项目区苗木带动当地产值，得3分；
②带动项目区群众劳务收入，得3分。
</t>
  </si>
  <si>
    <t>项目实施过程中，所需苗木等材料部分来自于周边，可显著带动当地苗木产业产值；需要劳务人员，项目完成后需要一定管护人员，增加周边群众收入</t>
  </si>
  <si>
    <t>根据《C102 主要经济林和草产品产量情况(C102表)》经济林总产量145.0732万吨&gt;50万吨</t>
  </si>
  <si>
    <t>《C102 主要经济林和草产品产量情况(C102表)》</t>
  </si>
  <si>
    <t>社会
效益</t>
  </si>
  <si>
    <t>对周边群众工作机会、就业情况带来的影响情况</t>
  </si>
  <si>
    <t>项目投资是否解决就业人员，对周边群众就业情况的促进作用；</t>
  </si>
  <si>
    <t>①项目投资能解决就业人员，得3分；
②对周边群众就业情况有促进作用，得3分。</t>
  </si>
  <si>
    <t>项目实施过程中，需要劳务人员，项目完成后需要一定管护人员，均可解决周边就业人员。</t>
  </si>
  <si>
    <t>根据退耕还林，生态护林员，生态效益补偿贫困人口补偿得出比率为100%</t>
  </si>
  <si>
    <t>脱贫资料(两个文件)</t>
  </si>
  <si>
    <t>对人居环境的影响</t>
  </si>
  <si>
    <t>人居环境得到改善，绿化美化效果明显</t>
  </si>
  <si>
    <t>①受访者认可人居环境得到改善、绿化美化效果显著的比例=（受访者认为人居环境得到改善、绿化美化效果显著的人数/调查总人数*100%
②比例在100%-90%（含90%）之间得6分，比例在90%-70%（含60%）之间得4分，比例在70%-40%（含40%）之间得3分，40%以下不得分。</t>
  </si>
  <si>
    <t>通过提供影像资料、访谈情况和调查问卷进行分析，认为人居环境得到提升人口在80%以上，主要问题为部分项目绿化效果不明显，项目施工结束后管护不到位，踩踏、毁坏情况严重，未及时补种维护（鸳鸯湖项目）。</t>
  </si>
  <si>
    <t>本次调查问卷共做870份，调查人数870人，其中①投满意票数864人，满意比率864/870=99.3%&gt;80%,得分4分。</t>
  </si>
  <si>
    <t>有关人居环境改变满意度的调查问卷或其他有关资料</t>
  </si>
  <si>
    <t>公众对创森造林支持率和满意度</t>
  </si>
  <si>
    <t>公众对创森造林的支持率和达到的满意程度。</t>
  </si>
  <si>
    <t>①服务对象支持率=（受访者支持创森造林的人数/调查总人数）*100%达到95%得3分，支持率未达95%的得分=实际服务对象支持率*3分/95%
②服务对象满意度=（受访者满意人数/调查总人数）*100%达到95%得3分，满意度未达到95%得分=实际服务对象满意度*100%*3分/95%</t>
  </si>
  <si>
    <t>通过提供影像资料、访谈情况和调查问卷进行分析，对林业提升、创森造林的支持率在95%以上，对创森造林项目满意度在80%以上。</t>
  </si>
  <si>
    <t>榆林市统计局2019年4月《2019年榆林市创建国家森林城市满意度问卷调查报告》支持率=97.1%满意率=92.8%</t>
  </si>
  <si>
    <t>农村饮水安全巩固提升工程专项资金项目完成情况表</t>
  </si>
  <si>
    <t>指标类别</t>
  </si>
  <si>
    <t>评价指标</t>
  </si>
  <si>
    <t>单位</t>
  </si>
  <si>
    <t>***县</t>
  </si>
  <si>
    <t>合计</t>
  </si>
  <si>
    <t>预算管理</t>
  </si>
  <si>
    <t>计划到位资金</t>
  </si>
  <si>
    <t>万元</t>
  </si>
  <si>
    <t>实际到位资金</t>
  </si>
  <si>
    <t>资金到位率</t>
  </si>
  <si>
    <t>实际支出资金</t>
  </si>
  <si>
    <t>营造林亩数</t>
  </si>
  <si>
    <t>亩</t>
  </si>
  <si>
    <t>义务植树株数</t>
  </si>
  <si>
    <t>株</t>
  </si>
  <si>
    <t>林业总产值</t>
  </si>
  <si>
    <t>经济林丰产栽培亩数</t>
  </si>
  <si>
    <t>森林火灾受害率</t>
  </si>
  <si>
    <t>林业有害生物成灾率</t>
  </si>
  <si>
    <t>效益</t>
  </si>
  <si>
    <t>林产品产量完成情况</t>
  </si>
  <si>
    <t>吨</t>
  </si>
  <si>
    <t>附件1：</t>
  </si>
  <si>
    <t>项目支出绩效评价共性指标体系框架及评分表</t>
  </si>
  <si>
    <t>一级</t>
  </si>
  <si>
    <t>二级</t>
  </si>
  <si>
    <t>指标说明</t>
  </si>
  <si>
    <t>计分要求</t>
  </si>
  <si>
    <t>预期值</t>
  </si>
  <si>
    <t>完成值</t>
  </si>
  <si>
    <t>核查资料</t>
  </si>
  <si>
    <t>资料属性</t>
  </si>
  <si>
    <t>投   入  20</t>
  </si>
  <si>
    <t>项目
立项
8</t>
  </si>
  <si>
    <t>项目立项规范性3</t>
  </si>
  <si>
    <r>
      <rPr>
        <sz val="10"/>
        <rFont val="楷体_GB2312"/>
        <charset val="134"/>
      </rPr>
      <t>项目的申请、设立过程是否符合相关要求，</t>
    </r>
    <r>
      <rPr>
        <sz val="10"/>
        <color rgb="FFFF0000"/>
        <rFont val="楷体_GB2312"/>
        <charset val="134"/>
      </rPr>
      <t>用以反映和考核项目立项的规范情况。</t>
    </r>
  </si>
  <si>
    <t>评价要点：
①项目是否按照规定的程序申请设立；
②所提交的文件、材料是否符合相关要求；
③事前是否已经过必要的可行性研究、专家论证、风险评估、集体决策等。</t>
  </si>
  <si>
    <t>该指标根据指标说明项，缺少任一项扣减本指标分值的33%，哪项不完整或不规范在33%以内适度扣分。扣完为止。</t>
  </si>
  <si>
    <t>专项资金管理办法、年度申报指南、项目立项审批；项目申报资料</t>
  </si>
  <si>
    <t>业务+财务</t>
  </si>
  <si>
    <t>绩效目标合理性2</t>
  </si>
  <si>
    <t>项目所设定的绩效目标是否依据充分，是否符合客观实际，用以反映和考核项目绩效目标与项目实施的相符情况。</t>
  </si>
  <si>
    <r>
      <rPr>
        <sz val="10"/>
        <rFont val="楷体_GB2312"/>
        <charset val="134"/>
      </rPr>
      <t xml:space="preserve">评价要点：
</t>
    </r>
    <r>
      <rPr>
        <sz val="10"/>
        <rFont val="Segoe UI Symbol"/>
        <charset val="134"/>
      </rPr>
      <t>①</t>
    </r>
    <r>
      <rPr>
        <sz val="10"/>
        <rFont val="楷体_GB2312"/>
        <charset val="134"/>
      </rPr>
      <t xml:space="preserve">是否符合国家相关法律法规、国民经济发展规划和党委政府决策；
</t>
    </r>
    <r>
      <rPr>
        <sz val="10"/>
        <rFont val="Segoe UI Symbol"/>
        <charset val="134"/>
      </rPr>
      <t>②</t>
    </r>
    <r>
      <rPr>
        <sz val="10"/>
        <rFont val="楷体_GB2312"/>
        <charset val="134"/>
      </rPr>
      <t xml:space="preserve">是否与项目实施单位或委托单位职责密切相关；
</t>
    </r>
    <r>
      <rPr>
        <sz val="10"/>
        <rFont val="Segoe UI Symbol"/>
        <charset val="134"/>
      </rPr>
      <t>③</t>
    </r>
    <r>
      <rPr>
        <sz val="10"/>
        <rFont val="楷体_GB2312"/>
        <charset val="134"/>
      </rPr>
      <t xml:space="preserve">项目是否为促进事业发展所必需；
</t>
    </r>
    <r>
      <rPr>
        <sz val="10"/>
        <rFont val="Segoe UI Symbol"/>
        <charset val="134"/>
      </rPr>
      <t>④</t>
    </r>
    <r>
      <rPr>
        <sz val="10"/>
        <rFont val="楷体_GB2312"/>
        <charset val="134"/>
      </rPr>
      <t>项目预期产出效益和效果是否符合正常的业绩水平。</t>
    </r>
  </si>
  <si>
    <t>该指标根据指标说明项，任一项不符扣减本指标分值的25%，哪项不完全相符在25%分值以内适度扣分。扣完为止。</t>
  </si>
  <si>
    <t>项目立项依据、部门职能、规划、计划等；项目申报资料</t>
  </si>
  <si>
    <t>业务</t>
  </si>
  <si>
    <t>绩效指标明确性3</t>
  </si>
  <si>
    <t>依据绩效目标设定的绩效指标是否清晰、细化、可衡量等，用以反映和考核项目绩效目标的明细化情况。</t>
  </si>
  <si>
    <t>评价要点：
①是否将项目绩效目标细化分解为具体的绩效指标；
②是否通过清晰、可衡量的指标值予以体现；
③是否与项目年度任务数或计划数相对应；
④是否与预算确定的项目投资额或资金量相匹配。</t>
  </si>
  <si>
    <t>项目绩效目标申报表和申报资料</t>
  </si>
  <si>
    <t>资金
分配
6</t>
  </si>
  <si>
    <t>分配办法3</t>
  </si>
  <si>
    <t>是否根据需要制定相关资金管理办法，并在管理办法中明确资金分配办法；资金分配因素是否全面、合理，是否匹配公共责任</t>
  </si>
  <si>
    <t>评价要点：
①是否将有明确的资金分配办法；
②分配因素是否全面、合理；
③分配范围是否与公共责任匹配；
④分配标准是否清晰、合理。</t>
  </si>
  <si>
    <t>专项资金管理办法、年度申报指南</t>
  </si>
  <si>
    <t>财务</t>
  </si>
  <si>
    <t>分配结果3</t>
  </si>
  <si>
    <t>资金分配是否符合相关管理办法；分配结果是否合理、差异化公平、</t>
  </si>
  <si>
    <t>评价要点：
①分配结果是否合理；
②分配结果是否差异化公平；
③分配结果是否与分配办法匹配。</t>
  </si>
  <si>
    <t>该指标根据指标说明项，任一项不符扣减本指标分值的33%，哪项不完全相符在33%分值以内适度扣分。扣完为止。</t>
  </si>
  <si>
    <t>预算下达文件；项目申报资料</t>
  </si>
  <si>
    <t>资金
落实
6</t>
  </si>
  <si>
    <t>资金到位率3</t>
  </si>
  <si>
    <t>实际到位资金与计划投入资金的比率，用以反映和考核资金落实情况对项目实施的总体保障程度。</t>
  </si>
  <si>
    <t>资金到位率=（实际到位资金/计划投入资金）×100%。
实际到位资金：一定时期（本年度或项目期）内实际落实到具体项目的资金。
计划投入资金：一定时期（本年度或项目期）内计划投入到具体项目的资金。</t>
  </si>
  <si>
    <t>得分=本指标分值×资金到位率</t>
  </si>
  <si>
    <t>财政预算下达文件、单位账本凭证</t>
  </si>
  <si>
    <t>到位及时率3</t>
  </si>
  <si>
    <t>及时到位资金与应到位资金的比率，用以反映和考核项目资金落实的及时性程度。</t>
  </si>
  <si>
    <t>到位及时率=（及时到位资金/应到位资金）×100%。
及时到位资金：截至规定时点实际落实到具体项目的资金。
应到位资金：按照合同或项目进度要求截至规定时点应落实到具体项目的资金。</t>
  </si>
  <si>
    <t>得分=本指标分值×资金到位及时率</t>
  </si>
  <si>
    <t>过   程  30</t>
  </si>
  <si>
    <t>业务
管理
15</t>
  </si>
  <si>
    <t>管理制度健全性4</t>
  </si>
  <si>
    <t>项目实施单位的业务管理制度是否健全，用以反映和考核业务管理制度对项目顺利实施的保障情况。</t>
  </si>
  <si>
    <t>评价要点：
①是否已制定或具有相应的业务管理制度；
②业务管理制度是否合法、合规、完整。</t>
  </si>
  <si>
    <t>该指标根据指标说明项，任一项不符扣减本指标分值的50%，哪项不完全相符在50%分值以内适度扣分。扣完为止。</t>
  </si>
  <si>
    <t>项目实施单位业务管理制度</t>
  </si>
  <si>
    <t>制度执行有效性8</t>
  </si>
  <si>
    <r>
      <rPr>
        <sz val="10"/>
        <rFont val="楷体_GB2312"/>
        <charset val="134"/>
      </rPr>
      <t xml:space="preserve">评价要点：
</t>
    </r>
    <r>
      <rPr>
        <sz val="10"/>
        <rFont val="Segoe UI Symbol"/>
        <charset val="134"/>
      </rPr>
      <t>①</t>
    </r>
    <r>
      <rPr>
        <sz val="10"/>
        <rFont val="楷体_GB2312"/>
        <charset val="134"/>
      </rPr>
      <t xml:space="preserve">是否遵守相关法律法规和业务管理规定；
</t>
    </r>
    <r>
      <rPr>
        <sz val="10"/>
        <rFont val="Segoe UI Symbol"/>
        <charset val="134"/>
      </rPr>
      <t>②</t>
    </r>
    <r>
      <rPr>
        <sz val="10"/>
        <rFont val="楷体_GB2312"/>
        <charset val="134"/>
      </rPr>
      <t xml:space="preserve">项目调整及支出调整手续是否完备；
</t>
    </r>
    <r>
      <rPr>
        <sz val="10"/>
        <rFont val="Segoe UI Symbol"/>
        <charset val="134"/>
      </rPr>
      <t>③</t>
    </r>
    <r>
      <rPr>
        <sz val="10"/>
        <rFont val="楷体_GB2312"/>
        <charset val="134"/>
      </rPr>
      <t xml:space="preserve">项目合同书、验收报告、技术鉴定等资料是否齐全并及时归档；
</t>
    </r>
    <r>
      <rPr>
        <sz val="10"/>
        <rFont val="Segoe UI Symbol"/>
        <charset val="134"/>
      </rPr>
      <t>④</t>
    </r>
    <r>
      <rPr>
        <sz val="10"/>
        <rFont val="楷体_GB2312"/>
        <charset val="134"/>
      </rPr>
      <t>项目实施的人员条件、场地设备、信息支撑等是否落实到位。</t>
    </r>
  </si>
  <si>
    <t>项目标书、合同、实施、验收、鉴定等资料</t>
  </si>
  <si>
    <t>项目质量可控性3</t>
  </si>
  <si>
    <t>项目实施单位是否为达到项目质量要求而采取了必需的措施,用以反映和考核项目实施单位对项目质量的控制情况。</t>
  </si>
  <si>
    <r>
      <rPr>
        <sz val="10"/>
        <rFont val="楷体_GB2312"/>
        <charset val="134"/>
      </rPr>
      <t xml:space="preserve">评价要点：
</t>
    </r>
    <r>
      <rPr>
        <sz val="10"/>
        <rFont val="Segoe UI Symbol"/>
        <charset val="134"/>
      </rPr>
      <t>①</t>
    </r>
    <r>
      <rPr>
        <sz val="10"/>
        <rFont val="楷体_GB2312"/>
        <charset val="134"/>
      </rPr>
      <t xml:space="preserve">是否已制定或具有相应的项目质量要求或标准；
</t>
    </r>
    <r>
      <rPr>
        <sz val="10"/>
        <rFont val="Segoe UI Symbol"/>
        <charset val="134"/>
      </rPr>
      <t>②</t>
    </r>
    <r>
      <rPr>
        <sz val="10"/>
        <rFont val="楷体_GB2312"/>
        <charset val="134"/>
      </rPr>
      <t>是否采取了相应的项目质量检查、验收等必需的控制措施或手段。</t>
    </r>
  </si>
  <si>
    <t>质量、消防、环保、监理等鉴定、验收资料</t>
  </si>
  <si>
    <t>财务
管理
15</t>
  </si>
  <si>
    <t>管理制度健全性2</t>
  </si>
  <si>
    <t>项目实施单位的财务制度是否健全，用以反映和考核财务管理制度对资金规范、安全运行的保障情况。</t>
  </si>
  <si>
    <t>评价要点：
①是否已制定或具有相应的项目资金管理办法；
②项目资金管理办法是否符合相关财务会计制度的规定。</t>
  </si>
  <si>
    <t>单位财务制度和有关项目具体财务规定</t>
  </si>
  <si>
    <t>资金使用合规性5</t>
  </si>
  <si>
    <r>
      <rPr>
        <sz val="10"/>
        <rFont val="楷体_GB2312"/>
        <charset val="134"/>
      </rPr>
      <t xml:space="preserve">评价要点：
</t>
    </r>
    <r>
      <rPr>
        <sz val="10"/>
        <rFont val="Segoe UI Symbol"/>
        <charset val="134"/>
      </rPr>
      <t>①</t>
    </r>
    <r>
      <rPr>
        <sz val="10"/>
        <rFont val="楷体_GB2312"/>
        <charset val="134"/>
      </rPr>
      <t xml:space="preserve">是否符合国家财经法规和财务管理制度以及有关专项资金管理办法的规定；
</t>
    </r>
    <r>
      <rPr>
        <sz val="10"/>
        <rFont val="Segoe UI Symbol"/>
        <charset val="134"/>
      </rPr>
      <t>②</t>
    </r>
    <r>
      <rPr>
        <sz val="10"/>
        <rFont val="楷体_GB2312"/>
        <charset val="134"/>
      </rPr>
      <t xml:space="preserve">资金的拨付是否有完整的审批程序和手续；
</t>
    </r>
    <r>
      <rPr>
        <sz val="10"/>
        <rFont val="Segoe UI Symbol"/>
        <charset val="134"/>
      </rPr>
      <t>③</t>
    </r>
    <r>
      <rPr>
        <sz val="10"/>
        <rFont val="楷体_GB2312"/>
        <charset val="134"/>
      </rPr>
      <t xml:space="preserve">项目的重大开支是否经过评估认证；
</t>
    </r>
    <r>
      <rPr>
        <sz val="10"/>
        <rFont val="Segoe UI Symbol"/>
        <charset val="134"/>
      </rPr>
      <t>④</t>
    </r>
    <r>
      <rPr>
        <sz val="10"/>
        <rFont val="楷体_GB2312"/>
        <charset val="134"/>
      </rPr>
      <t xml:space="preserve">是否符合项目预算批复或合同规定的用途；
</t>
    </r>
    <r>
      <rPr>
        <sz val="10"/>
        <rFont val="Segoe UI Symbol"/>
        <charset val="134"/>
      </rPr>
      <t>⑤</t>
    </r>
    <r>
      <rPr>
        <sz val="10"/>
        <rFont val="楷体_GB2312"/>
        <charset val="134"/>
      </rPr>
      <t>是否存在截留、挤占、挪用、虚列支出等情况。</t>
    </r>
  </si>
  <si>
    <t>该指标根据指标说明项，任一项不符扣减本指标分值的20%，哪项不完全相符在20%分值以内适度扣分。扣完为止。资金使用规范，无违规，满分。违规资金比例在20%以下时，酌情扣减30%--60%分值。违规资金比例在20%以上，不得分。</t>
  </si>
  <si>
    <t>项目支出明细账、和上述制度、专项资金管理办法</t>
  </si>
  <si>
    <t>财务监控有效性2</t>
  </si>
  <si>
    <t>项目实施单位是否为保障资金的安全、规范运行而采取了必要的监控措施，用以反映和考核项目实施单位对资金运行的控制情况。</t>
  </si>
  <si>
    <t>评价要点：
①是否已制定或具有相应的监控机制；
②是否采取了相应的财务检查等必要的监控措施或手段。</t>
  </si>
  <si>
    <t>项目财务审批、审计资料</t>
  </si>
  <si>
    <t>资金和资产使用率6</t>
  </si>
  <si>
    <t>实际支付资金与实际到位资金的比率，用以反映和考核资金支付情况，反映资金效率。</t>
  </si>
  <si>
    <r>
      <rPr>
        <sz val="10"/>
        <rFont val="楷体_GB2312"/>
        <charset val="134"/>
      </rPr>
      <t>资金使用率=（实际支付资金/已到位资金）</t>
    </r>
    <r>
      <rPr>
        <sz val="10"/>
        <rFont val="Calibri"/>
        <charset val="134"/>
      </rPr>
      <t>×</t>
    </r>
    <r>
      <rPr>
        <sz val="10"/>
        <rFont val="楷体_GB2312"/>
        <charset val="134"/>
      </rPr>
      <t>100%。
实际支付资金：截至规定时点实际已支付出的资金。
已到位资金：截至规定时点已拨付到位的资金。</t>
    </r>
  </si>
  <si>
    <r>
      <rPr>
        <sz val="10"/>
        <rFont val="楷体_GB2312"/>
        <charset val="134"/>
      </rPr>
      <t>得分=本指标分值</t>
    </r>
    <r>
      <rPr>
        <sz val="10"/>
        <rFont val="Calibri"/>
        <charset val="134"/>
      </rPr>
      <t>×</t>
    </r>
    <r>
      <rPr>
        <sz val="10"/>
        <rFont val="楷体_GB2312"/>
        <charset val="134"/>
      </rPr>
      <t>资金使用率</t>
    </r>
  </si>
  <si>
    <t>项目支出明细账</t>
  </si>
  <si>
    <t>产   出  20</t>
  </si>
  <si>
    <t>项目
产出
20</t>
  </si>
  <si>
    <t>实际完成率5</t>
  </si>
  <si>
    <t>项目实施的实际产出数与计划产出数的比率，用以反映和考核项目产出数量目标的实现程度。</t>
  </si>
  <si>
    <t>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</si>
  <si>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得分=本指标分值×实际完成率
    对需要验收项目的指标得分，在完成上述计算后，再乘以规定系数后确定得分：1、未完成验收手续，但已投入使用的，系数为0.9。2、未完成验收的其他情况，系数为0.8。</t>
  </si>
  <si>
    <t>项目计划、目标、验收等资料</t>
  </si>
  <si>
    <t>完成及时率5</t>
  </si>
  <si>
    <t>项目实际提前完成时间与计划完成时间的比率，用以反映和考核项目产出时效目标的实现程度。</t>
  </si>
  <si>
    <t>完成及时率=[（计划完成时间-实际完成时间）/计划完成时间]×100%。
实际完成时间：项目实施单位完成该项目实际所耗用的时间。
计划完成时间：按照项目实施计划或相关规定完成该项目所需的时间。</t>
  </si>
  <si>
    <t>得分=本指标分值×完成及时率</t>
  </si>
  <si>
    <t>项目计划、目标、合同、验收等资料</t>
  </si>
  <si>
    <t>质量达标率5</t>
  </si>
  <si>
    <t>项目完成的质量达标产出数与实际产出数的比率，用以反映和考核项目产出质量目标的实现程度。</t>
  </si>
  <si>
    <t>质量达标率=（质量达标产出数/实际产出数）×100%。
质量达标产出数：一定时期（本年度或项目期）内实际达到既定质量标准的产品或服务数量。
既定质量标准是指项目实施单位设立绩效目标时依据计划标准、行业标准、历史标准或其他标准而设定的绩效指标值。</t>
  </si>
  <si>
    <t>得分=本指标分值×质量达标率</t>
  </si>
  <si>
    <t>项目计划、目标、合同、验收或鉴定等资料</t>
  </si>
  <si>
    <t>成本节约率5</t>
  </si>
  <si>
    <t>完成项目计划工作目标的实际节约成本与计划成本的比率，用以反映和考核项目的成本节约程度。</t>
  </si>
  <si>
    <t>成本节约率=[（计划成本-实际成本）/计划成本]×100%。
实际成本：项目实施单位如期、保质、保量完成既定工作目标实际所耗费的支出。
计划成本：项目实施单位为完成工作目标计划安排的支出，一般以项目预算为参考。</t>
  </si>
  <si>
    <t>成本节约率在0--5%之间，满分。其余情况均不得分。</t>
  </si>
  <si>
    <t>≤5%</t>
  </si>
  <si>
    <t>项目计划、目标、标书、合同、明细账等资料</t>
  </si>
  <si>
    <t>效   果  30</t>
  </si>
  <si>
    <t>项目
效益
30</t>
  </si>
  <si>
    <t>经济效益5</t>
  </si>
  <si>
    <t>项目实施对经济发展所带来的直接或间接影响情况。</t>
  </si>
  <si>
    <t>此四项指标为设置项目支出绩效评价指标时必须考虑的共性要素，可根据项目实际并结合绩效目标设立情况有选择的进行设置，并将其细化为相应的个性化指标。</t>
  </si>
  <si>
    <t>达到预期效益90%以上，满分。达到预期效益的80%-89%，扣减15%分值。达到预期效益的60%-79%，扣减30%分值。达到预期效益60%以下，扣减50%分值。亏损不得分。</t>
  </si>
  <si>
    <t>优</t>
  </si>
  <si>
    <t>项目成本、收益明细账</t>
  </si>
  <si>
    <t>社会效益5</t>
  </si>
  <si>
    <t>项目实施对社会发展所带来的直接或间接影响情况。</t>
  </si>
  <si>
    <t>优，满分。良，扣减15%分值。一般，扣减30%分值。差，不得分。</t>
  </si>
  <si>
    <t>统计调查资料</t>
  </si>
  <si>
    <t>生态效益5</t>
  </si>
  <si>
    <t>项目实施对生态环境所带来的直接或间接影响情况。</t>
  </si>
  <si>
    <t>环保鉴定验收资料</t>
  </si>
  <si>
    <t>可持续影响5</t>
  </si>
  <si>
    <t>项目后续运行及成效发挥的可持续影响情况。后续政策、资金、人员、机构、措施、意愿、可替代等影响项目持续运行发展的因素分析</t>
  </si>
  <si>
    <t>项目运行维护制度、预算、监督等资料</t>
  </si>
  <si>
    <t>社会公众或服务对象满意度10</t>
  </si>
  <si>
    <t>社会公众或服务对象对项目实施效果的满意程度。</t>
  </si>
  <si>
    <t>社会公众或服务对象是指因该项目实施而受到影响的部门（单位）、群体或个人。一般采取社会调查的方式。</t>
  </si>
  <si>
    <t>调查访谈</t>
  </si>
  <si>
    <t>备注：黄色部分为可选指标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</si>
</sst>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5">
    <font>
      <sz val="11"/>
      <name val="宋体"/>
      <charset val="134"/>
    </font>
    <font>
      <sz val="12"/>
      <name val="楷体_GB2312"/>
      <charset val="134"/>
    </font>
    <font>
      <sz val="12"/>
      <name val="宋体"/>
      <charset val="134"/>
    </font>
    <font>
      <sz val="10"/>
      <name val="楷体_GB2312"/>
      <charset val="134"/>
    </font>
    <font>
      <b/>
      <sz val="16"/>
      <name val="宋体"/>
      <charset val="134"/>
    </font>
    <font>
      <b/>
      <sz val="10"/>
      <name val="楷体_GB2312"/>
      <charset val="134"/>
    </font>
    <font>
      <sz val="10"/>
      <name val="宋体"/>
      <charset val="134"/>
    </font>
    <font>
      <sz val="9"/>
      <name val="楷体_GB2312"/>
      <charset val="134"/>
    </font>
    <font>
      <b/>
      <sz val="10"/>
      <name val="宋体"/>
      <charset val="134"/>
    </font>
    <font>
      <sz val="9"/>
      <name val="宋体"/>
      <charset val="134"/>
    </font>
    <font>
      <sz val="11"/>
      <name val="宋体"/>
      <charset val="134"/>
    </font>
    <font>
      <b/>
      <sz val="11"/>
      <color indexed="8"/>
      <name val="宋体"/>
      <charset val="134"/>
    </font>
    <font>
      <b/>
      <sz val="20"/>
      <color indexed="8"/>
      <name val="宋体"/>
      <charset val="134"/>
    </font>
    <font>
      <sz val="11"/>
      <color indexed="8"/>
      <name val="宋体"/>
      <charset val="134"/>
    </font>
    <font>
      <sz val="11"/>
      <name val="微软雅黑"/>
      <charset val="134"/>
    </font>
    <font>
      <b/>
      <sz val="26"/>
      <color indexed="8"/>
      <name val="仿宋"/>
      <charset val="134"/>
    </font>
    <font>
      <b/>
      <sz val="12"/>
      <name val="仿宋"/>
      <charset val="134"/>
    </font>
    <font>
      <sz val="12"/>
      <name val="仿宋"/>
      <charset val="134"/>
    </font>
    <font>
      <sz val="11"/>
      <name val="仿宋"/>
      <charset val="134"/>
    </font>
    <font>
      <sz val="11"/>
      <color theme="1"/>
      <name val="宋体"/>
      <charset val="134"/>
    </font>
    <font>
      <b/>
      <sz val="22"/>
      <color indexed="8"/>
      <name val="宋体"/>
      <charset val="134"/>
    </font>
    <font>
      <b/>
      <sz val="12"/>
      <name val="宋体"/>
      <charset val="134"/>
    </font>
    <font>
      <sz val="11"/>
      <color rgb="FFFF0000"/>
      <name val="微软雅黑"/>
      <charset val="134"/>
    </font>
    <font>
      <sz val="11"/>
      <color rgb="FF000000"/>
      <name val="微软雅黑"/>
      <charset val="134"/>
    </font>
    <font>
      <sz val="18"/>
      <color indexed="8"/>
      <name val="微软雅黑"/>
      <charset val="134"/>
    </font>
    <font>
      <b/>
      <sz val="18"/>
      <color indexed="62"/>
      <name val="微软雅黑"/>
      <charset val="134"/>
    </font>
    <font>
      <b/>
      <sz val="13"/>
      <color indexed="9"/>
      <name val="微软雅黑"/>
      <charset val="134"/>
    </font>
    <font>
      <sz val="12"/>
      <color indexed="8"/>
      <name val="仿宋"/>
      <charset val="134"/>
    </font>
    <font>
      <b/>
      <sz val="11"/>
      <color indexed="8"/>
      <name val="微软雅黑"/>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楷体_GB2312"/>
      <charset val="134"/>
    </font>
    <font>
      <sz val="10"/>
      <name val="Segoe UI Symbol"/>
      <charset val="134"/>
    </font>
    <font>
      <sz val="10"/>
      <name val="Calibri"/>
      <charset val="134"/>
    </font>
    <font>
      <sz val="12"/>
      <color rgb="FFFF0000"/>
      <name val="仿宋"/>
      <charset val="134"/>
    </font>
    <font>
      <b/>
      <sz val="9"/>
      <name val="宋体"/>
      <charset val="134"/>
    </font>
    <font>
      <sz val="9"/>
      <name val="宋体"/>
      <charset val="134"/>
    </font>
  </fonts>
  <fills count="3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6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29"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7" borderId="0" applyNumberFormat="0" applyBorder="0" applyAlignment="0" applyProtection="0">
      <alignment vertical="center"/>
    </xf>
    <xf numFmtId="0" fontId="32" fillId="8" borderId="0" applyNumberFormat="0" applyBorder="0" applyAlignment="0" applyProtection="0">
      <alignment vertical="center"/>
    </xf>
    <xf numFmtId="43" fontId="13" fillId="0" borderId="0">
      <alignment vertical="top"/>
      <protection locked="0"/>
    </xf>
    <xf numFmtId="0" fontId="33" fillId="9" borderId="0" applyNumberFormat="0" applyBorder="0" applyAlignment="0" applyProtection="0">
      <alignment vertical="center"/>
    </xf>
    <xf numFmtId="0" fontId="34" fillId="0" borderId="0" applyNumberFormat="0" applyFill="0" applyBorder="0" applyAlignment="0" applyProtection="0">
      <alignment vertical="center"/>
    </xf>
    <xf numFmtId="9" fontId="13" fillId="0" borderId="0">
      <alignment vertical="top"/>
      <protection locked="0"/>
    </xf>
    <xf numFmtId="0" fontId="35" fillId="0" borderId="0" applyNumberFormat="0" applyFill="0" applyBorder="0" applyAlignment="0" applyProtection="0">
      <alignment vertical="center"/>
    </xf>
    <xf numFmtId="0" fontId="29" fillId="10" borderId="10" applyNumberFormat="0" applyFont="0" applyAlignment="0" applyProtection="0">
      <alignment vertical="center"/>
    </xf>
    <xf numFmtId="0" fontId="33" fillId="11"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1" applyNumberFormat="0" applyFill="0" applyAlignment="0" applyProtection="0">
      <alignment vertical="center"/>
    </xf>
    <xf numFmtId="0" fontId="41" fillId="0" borderId="11" applyNumberFormat="0" applyFill="0" applyAlignment="0" applyProtection="0">
      <alignment vertical="center"/>
    </xf>
    <xf numFmtId="0" fontId="33" fillId="12" borderId="0" applyNumberFormat="0" applyBorder="0" applyAlignment="0" applyProtection="0">
      <alignment vertical="center"/>
    </xf>
    <xf numFmtId="0" fontId="36" fillId="0" borderId="12" applyNumberFormat="0" applyFill="0" applyAlignment="0" applyProtection="0">
      <alignment vertical="center"/>
    </xf>
    <xf numFmtId="0" fontId="33" fillId="13" borderId="0" applyNumberFormat="0" applyBorder="0" applyAlignment="0" applyProtection="0">
      <alignment vertical="center"/>
    </xf>
    <xf numFmtId="0" fontId="42" fillId="14" borderId="13" applyNumberFormat="0" applyAlignment="0" applyProtection="0">
      <alignment vertical="center"/>
    </xf>
    <xf numFmtId="0" fontId="43" fillId="14" borderId="9" applyNumberFormat="0" applyAlignment="0" applyProtection="0">
      <alignment vertical="center"/>
    </xf>
    <xf numFmtId="0" fontId="44" fillId="15" borderId="14" applyNumberFormat="0" applyAlignment="0" applyProtection="0">
      <alignment vertical="center"/>
    </xf>
    <xf numFmtId="0" fontId="30" fillId="16" borderId="0" applyNumberFormat="0" applyBorder="0" applyAlignment="0" applyProtection="0">
      <alignment vertical="center"/>
    </xf>
    <xf numFmtId="0" fontId="33" fillId="17" borderId="0" applyNumberFormat="0" applyBorder="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30" fillId="20" borderId="0" applyNumberFormat="0" applyBorder="0" applyAlignment="0" applyProtection="0">
      <alignment vertical="center"/>
    </xf>
    <xf numFmtId="0" fontId="33"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2" fillId="0" borderId="0">
      <protection locked="0"/>
    </xf>
    <xf numFmtId="0" fontId="30"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0" fillId="34" borderId="0" applyNumberFormat="0" applyBorder="0" applyAlignment="0" applyProtection="0">
      <alignment vertical="center"/>
    </xf>
    <xf numFmtId="0" fontId="33" fillId="35" borderId="0" applyNumberFormat="0" applyBorder="0" applyAlignment="0" applyProtection="0">
      <alignment vertical="center"/>
    </xf>
    <xf numFmtId="0" fontId="2" fillId="0" borderId="0">
      <protection locked="0"/>
    </xf>
  </cellStyleXfs>
  <cellXfs count="123">
    <xf numFmtId="0" fontId="0" fillId="0" borderId="0" xfId="0">
      <alignment vertical="center"/>
    </xf>
    <xf numFmtId="0" fontId="1" fillId="0" borderId="0" xfId="50" applyFont="1" applyAlignment="1" applyProtection="1">
      <alignment vertical="center"/>
    </xf>
    <xf numFmtId="0" fontId="2" fillId="0" borderId="0" xfId="50" applyAlignment="1" applyProtection="1">
      <alignment vertical="center"/>
    </xf>
    <xf numFmtId="0" fontId="2" fillId="0" borderId="0" xfId="50" applyAlignment="1" applyProtection="1">
      <alignment horizontal="left" vertical="center"/>
    </xf>
    <xf numFmtId="0" fontId="1" fillId="0" borderId="0" xfId="50" applyFont="1" applyAlignment="1" applyProtection="1">
      <alignment horizontal="center" vertical="center"/>
    </xf>
    <xf numFmtId="0" fontId="3" fillId="0" borderId="0" xfId="50" applyFont="1" applyAlignment="1" applyProtection="1">
      <alignment vertical="center"/>
    </xf>
    <xf numFmtId="0" fontId="4" fillId="2" borderId="0" xfId="50" applyFont="1" applyFill="1" applyAlignment="1" applyProtection="1">
      <alignment horizontal="center" vertical="center"/>
    </xf>
    <xf numFmtId="0" fontId="5" fillId="2" borderId="1" xfId="50" applyFont="1" applyFill="1" applyBorder="1" applyAlignment="1" applyProtection="1">
      <alignment horizontal="center" vertical="center" wrapText="1"/>
    </xf>
    <xf numFmtId="0" fontId="3" fillId="2" borderId="1" xfId="50" applyFont="1" applyFill="1" applyBorder="1" applyAlignment="1" applyProtection="1">
      <alignment horizontal="center" vertical="center" textRotation="255"/>
    </xf>
    <xf numFmtId="0" fontId="3" fillId="2" borderId="1" xfId="50" applyFont="1" applyFill="1" applyBorder="1" applyAlignment="1" applyProtection="1">
      <alignment horizontal="center" vertical="center" wrapText="1"/>
    </xf>
    <xf numFmtId="0" fontId="3" fillId="2" borderId="1" xfId="50" applyFont="1" applyFill="1" applyBorder="1" applyAlignment="1" applyProtection="1">
      <alignment horizontal="left" vertical="center" wrapText="1"/>
    </xf>
    <xf numFmtId="0" fontId="3" fillId="2" borderId="1" xfId="50" applyFont="1" applyFill="1" applyBorder="1" applyAlignment="1" applyProtection="1">
      <alignment vertical="center" wrapText="1"/>
    </xf>
    <xf numFmtId="0" fontId="6" fillId="0" borderId="1" xfId="50" applyFont="1" applyBorder="1" applyAlignment="1" applyProtection="1">
      <alignment horizontal="center" vertical="center"/>
    </xf>
    <xf numFmtId="0" fontId="3" fillId="0" borderId="1" xfId="50" applyFont="1" applyBorder="1" applyAlignment="1" applyProtection="1">
      <alignment horizontal="left" vertical="center" wrapText="1"/>
    </xf>
    <xf numFmtId="0" fontId="2" fillId="0" borderId="1" xfId="50" applyBorder="1" applyAlignment="1" applyProtection="1">
      <alignment vertical="center"/>
    </xf>
    <xf numFmtId="0" fontId="3" fillId="3" borderId="1" xfId="50" applyFont="1" applyFill="1" applyBorder="1" applyAlignment="1" applyProtection="1">
      <alignment horizontal="center" vertical="center" wrapText="1"/>
    </xf>
    <xf numFmtId="0" fontId="3" fillId="3" borderId="1" xfId="50" applyFont="1" applyFill="1" applyBorder="1" applyAlignment="1" applyProtection="1">
      <alignment horizontal="left" vertical="center" wrapText="1"/>
    </xf>
    <xf numFmtId="9" fontId="2" fillId="0" borderId="1" xfId="50" applyNumberFormat="1" applyBorder="1" applyAlignment="1" applyProtection="1">
      <alignment vertical="center"/>
    </xf>
    <xf numFmtId="0" fontId="3" fillId="0" borderId="1" xfId="50" applyFont="1" applyBorder="1" applyAlignment="1" applyProtection="1">
      <alignment horizontal="center" vertical="center" textRotation="255"/>
    </xf>
    <xf numFmtId="0" fontId="3" fillId="0" borderId="1" xfId="50" applyFont="1" applyBorder="1" applyAlignment="1" applyProtection="1">
      <alignment horizontal="center" vertical="center" wrapText="1"/>
    </xf>
    <xf numFmtId="0" fontId="7" fillId="2" borderId="1" xfId="50" applyFont="1" applyFill="1" applyBorder="1" applyAlignment="1" applyProtection="1">
      <alignment vertical="center" wrapText="1"/>
    </xf>
    <xf numFmtId="0" fontId="2" fillId="0" borderId="0" xfId="50" applyAlignment="1" applyProtection="1">
      <alignment horizontal="center" vertical="center"/>
    </xf>
    <xf numFmtId="0" fontId="6" fillId="0" borderId="0" xfId="50" applyFont="1" applyAlignment="1" applyProtection="1">
      <alignment vertical="center"/>
    </xf>
    <xf numFmtId="0" fontId="8" fillId="0" borderId="1" xfId="50" applyFont="1" applyBorder="1" applyAlignment="1" applyProtection="1">
      <alignment horizontal="center" vertical="center"/>
    </xf>
    <xf numFmtId="0" fontId="2" fillId="0" borderId="1" xfId="50" applyBorder="1" applyAlignment="1" applyProtection="1">
      <alignment horizontal="center" vertical="center"/>
    </xf>
    <xf numFmtId="0" fontId="9" fillId="0" borderId="1" xfId="50" applyFont="1" applyBorder="1" applyAlignment="1" applyProtection="1">
      <alignment vertical="center" wrapText="1"/>
    </xf>
    <xf numFmtId="0" fontId="6" fillId="0" borderId="1" xfId="50" applyFont="1" applyBorder="1" applyAlignment="1" applyProtection="1">
      <alignment vertical="center" wrapText="1"/>
    </xf>
    <xf numFmtId="0" fontId="2" fillId="0" borderId="1" xfId="50" applyBorder="1" applyAlignment="1" applyProtection="1">
      <alignment vertical="center" wrapText="1"/>
    </xf>
    <xf numFmtId="0" fontId="2" fillId="0" borderId="1" xfId="50" applyFont="1" applyBorder="1" applyAlignment="1" applyProtection="1">
      <alignment vertical="center" wrapText="1"/>
    </xf>
    <xf numFmtId="0" fontId="10" fillId="0" borderId="1" xfId="50" applyFont="1" applyBorder="1" applyAlignment="1" applyProtection="1">
      <alignmen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lignment vertical="center"/>
    </xf>
    <xf numFmtId="10" fontId="13" fillId="0" borderId="1" xfId="11" applyNumberFormat="1" applyFont="1" applyBorder="1" applyAlignment="1" applyProtection="1">
      <alignment vertical="center"/>
    </xf>
    <xf numFmtId="0" fontId="13" fillId="0" borderId="2" xfId="0" applyFont="1" applyBorder="1" applyAlignment="1">
      <alignment horizontal="center" vertical="center" wrapText="1"/>
    </xf>
    <xf numFmtId="0" fontId="13"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pplyAlignment="1">
      <alignment horizontal="center" vertical="center" wrapText="1"/>
    </xf>
    <xf numFmtId="0" fontId="13" fillId="0" borderId="5" xfId="0" applyFont="1" applyBorder="1">
      <alignment vertical="center"/>
    </xf>
    <xf numFmtId="0" fontId="13" fillId="0" borderId="6" xfId="0" applyFont="1" applyBorder="1">
      <alignment vertical="center"/>
    </xf>
    <xf numFmtId="10" fontId="13" fillId="0" borderId="4" xfId="11" applyNumberFormat="1" applyFont="1" applyBorder="1" applyAlignment="1" applyProtection="1">
      <alignment vertical="center"/>
    </xf>
    <xf numFmtId="0" fontId="13" fillId="0" borderId="0" xfId="0" applyFont="1" applyFill="1">
      <alignment vertical="center"/>
    </xf>
    <xf numFmtId="0" fontId="14" fillId="0" borderId="0" xfId="0" applyFont="1" applyFill="1">
      <alignment vertical="center"/>
    </xf>
    <xf numFmtId="0" fontId="10" fillId="0" borderId="0" xfId="0" applyFont="1" applyFill="1">
      <alignment vertical="center"/>
    </xf>
    <xf numFmtId="0" fontId="13" fillId="0" borderId="0" xfId="0" applyFont="1" applyFill="1" applyAlignment="1">
      <alignment horizontal="center" vertical="center"/>
    </xf>
    <xf numFmtId="0" fontId="0" fillId="0" borderId="0" xfId="0" applyFill="1">
      <alignment vertical="center"/>
    </xf>
    <xf numFmtId="0" fontId="13" fillId="0" borderId="0" xfId="0" applyFont="1" applyFill="1" applyAlignment="1">
      <alignment vertical="center" wrapText="1"/>
    </xf>
    <xf numFmtId="0" fontId="15" fillId="0" borderId="0" xfId="0" applyFont="1" applyFill="1" applyBorder="1" applyAlignment="1">
      <alignment horizontal="center" vertical="center"/>
    </xf>
    <xf numFmtId="0" fontId="16" fillId="0" borderId="1" xfId="44" applyFont="1" applyFill="1" applyBorder="1" applyAlignment="1" applyProtection="1">
      <alignment horizontal="center" vertical="center" wrapText="1"/>
    </xf>
    <xf numFmtId="0" fontId="17" fillId="0" borderId="1" xfId="44" applyFont="1" applyFill="1" applyBorder="1" applyAlignment="1" applyProtection="1">
      <alignment horizontal="center" vertical="center" textRotation="255"/>
    </xf>
    <xf numFmtId="0" fontId="17" fillId="0" borderId="1" xfId="44" applyFont="1" applyFill="1" applyBorder="1" applyAlignment="1" applyProtection="1">
      <alignment horizontal="center" vertical="center"/>
    </xf>
    <xf numFmtId="0" fontId="17" fillId="0" borderId="1" xfId="44" applyFont="1" applyFill="1" applyBorder="1" applyAlignment="1" applyProtection="1">
      <alignment horizontal="center" vertical="center" wrapText="1"/>
    </xf>
    <xf numFmtId="0" fontId="17" fillId="0" borderId="1" xfId="44" applyFont="1" applyFill="1" applyBorder="1" applyAlignment="1" applyProtection="1">
      <alignment horizontal="left" vertical="center" wrapText="1"/>
    </xf>
    <xf numFmtId="0" fontId="17" fillId="0" borderId="1" xfId="44" applyFont="1" applyFill="1" applyBorder="1" applyAlignment="1" applyProtection="1">
      <alignment horizontal="center" vertical="center" textRotation="255"/>
    </xf>
    <xf numFmtId="0" fontId="17" fillId="0" borderId="1" xfId="44" applyFont="1" applyFill="1" applyBorder="1" applyAlignment="1" applyProtection="1">
      <alignment horizontal="center" vertical="center"/>
    </xf>
    <xf numFmtId="0" fontId="17" fillId="0" borderId="1" xfId="44"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7" fillId="0" borderId="1" xfId="44" applyFont="1" applyFill="1" applyBorder="1" applyAlignment="1" applyProtection="1">
      <alignment horizontal="left" vertical="center" wrapText="1"/>
    </xf>
    <xf numFmtId="0" fontId="17" fillId="0" borderId="7" xfId="44" applyFont="1" applyFill="1" applyBorder="1" applyAlignment="1" applyProtection="1">
      <alignment horizontal="center" vertical="center" wrapText="1"/>
    </xf>
    <xf numFmtId="0" fontId="17" fillId="0" borderId="4" xfId="44" applyFont="1" applyFill="1" applyBorder="1" applyAlignment="1" applyProtection="1">
      <alignment horizontal="center" vertical="center" wrapText="1"/>
    </xf>
    <xf numFmtId="0" fontId="17" fillId="0" borderId="8" xfId="44" applyFont="1" applyFill="1" applyBorder="1" applyAlignment="1" applyProtection="1">
      <alignment horizontal="center" vertical="center" wrapText="1"/>
    </xf>
    <xf numFmtId="0" fontId="17" fillId="0" borderId="7" xfId="44" applyFont="1" applyFill="1" applyBorder="1" applyAlignment="1" applyProtection="1">
      <alignment horizontal="center" vertical="center"/>
    </xf>
    <xf numFmtId="0" fontId="17" fillId="0" borderId="8" xfId="44" applyFont="1" applyFill="1" applyBorder="1" applyAlignment="1" applyProtection="1">
      <alignment horizontal="center" vertical="center"/>
    </xf>
    <xf numFmtId="0" fontId="17" fillId="0" borderId="7" xfId="44" applyFont="1" applyFill="1" applyBorder="1" applyAlignment="1" applyProtection="1">
      <alignment horizontal="center" vertical="center" wrapText="1"/>
    </xf>
    <xf numFmtId="0" fontId="17" fillId="0" borderId="8" xfId="44" applyFont="1" applyFill="1" applyBorder="1" applyAlignment="1" applyProtection="1">
      <alignment horizontal="center" vertical="center" wrapText="1"/>
    </xf>
    <xf numFmtId="0" fontId="17" fillId="0" borderId="4" xfId="44" applyFont="1" applyFill="1" applyBorder="1" applyAlignment="1" applyProtection="1">
      <alignment horizontal="center" vertical="center"/>
    </xf>
    <xf numFmtId="0" fontId="17" fillId="0" borderId="4" xfId="44" applyFont="1" applyFill="1" applyBorder="1" applyAlignment="1" applyProtection="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lignment vertical="center"/>
    </xf>
    <xf numFmtId="0" fontId="19" fillId="0" borderId="0" xfId="0" applyFont="1" applyFill="1" applyAlignment="1">
      <alignment horizontal="center" vertical="center"/>
    </xf>
    <xf numFmtId="0" fontId="19" fillId="0" borderId="0" xfId="0" applyFont="1" applyFill="1">
      <alignment vertical="center"/>
    </xf>
    <xf numFmtId="0" fontId="20" fillId="0" borderId="0" xfId="0" applyFont="1" applyFill="1">
      <alignment vertical="center"/>
    </xf>
    <xf numFmtId="0" fontId="21" fillId="0" borderId="6" xfId="44" applyFont="1" applyFill="1" applyBorder="1" applyAlignment="1" applyProtection="1">
      <alignment horizontal="center" vertical="center" wrapText="1"/>
    </xf>
    <xf numFmtId="0" fontId="21" fillId="0" borderId="8" xfId="44" applyFont="1" applyFill="1" applyBorder="1" applyAlignment="1" applyProtection="1">
      <alignment horizontal="center" vertical="center" wrapText="1"/>
    </xf>
    <xf numFmtId="0" fontId="17" fillId="0" borderId="1" xfId="44" applyFont="1" applyFill="1" applyBorder="1" applyAlignment="1" applyProtection="1">
      <alignment vertical="center" wrapText="1"/>
    </xf>
    <xf numFmtId="0" fontId="17" fillId="0" borderId="1" xfId="0" applyFont="1" applyFill="1" applyBorder="1" applyAlignment="1">
      <alignment horizontal="center" vertical="center"/>
    </xf>
    <xf numFmtId="0" fontId="17" fillId="0" borderId="6" xfId="0" applyFont="1" applyFill="1" applyBorder="1" applyAlignment="1">
      <alignment vertical="center" wrapText="1"/>
    </xf>
    <xf numFmtId="0" fontId="22" fillId="0" borderId="0" xfId="0" applyFont="1" applyFill="1" applyAlignment="1">
      <alignment vertical="center" wrapText="1"/>
    </xf>
    <xf numFmtId="0" fontId="17" fillId="0" borderId="1" xfId="44" applyFont="1" applyFill="1" applyBorder="1" applyAlignment="1" applyProtection="1">
      <alignment vertical="center" wrapText="1"/>
    </xf>
    <xf numFmtId="0" fontId="17" fillId="0" borderId="1" xfId="0" applyFont="1" applyFill="1" applyBorder="1" applyAlignment="1">
      <alignment horizontal="center" vertical="center"/>
    </xf>
    <xf numFmtId="0" fontId="14" fillId="0" borderId="0" xfId="0" applyFont="1" applyFill="1" applyAlignment="1">
      <alignment vertical="center" wrapText="1"/>
    </xf>
    <xf numFmtId="0" fontId="17" fillId="0" borderId="3" xfId="0" applyFont="1" applyFill="1" applyBorder="1" applyAlignment="1">
      <alignment vertical="center" wrapText="1"/>
    </xf>
    <xf numFmtId="0" fontId="17" fillId="0" borderId="7" xfId="44" applyFont="1" applyFill="1" applyBorder="1" applyAlignment="1" applyProtection="1">
      <alignment horizontal="left" vertical="center" wrapText="1"/>
    </xf>
    <xf numFmtId="176" fontId="17" fillId="0" borderId="7" xfId="0" applyNumberFormat="1" applyFont="1" applyFill="1" applyBorder="1" applyAlignment="1">
      <alignment horizontal="center" vertical="center"/>
    </xf>
    <xf numFmtId="0" fontId="17" fillId="0" borderId="4" xfId="44" applyFont="1" applyFill="1" applyBorder="1" applyAlignment="1" applyProtection="1">
      <alignment horizontal="left" vertical="center" wrapText="1"/>
    </xf>
    <xf numFmtId="176" fontId="17" fillId="0" borderId="4" xfId="0" applyNumberFormat="1" applyFont="1" applyFill="1" applyBorder="1" applyAlignment="1">
      <alignment horizontal="center" vertical="center"/>
    </xf>
    <xf numFmtId="0" fontId="17" fillId="0" borderId="7" xfId="44" applyFont="1" applyFill="1" applyBorder="1" applyAlignment="1" applyProtection="1">
      <alignment vertical="center" wrapText="1"/>
    </xf>
    <xf numFmtId="0" fontId="17" fillId="0" borderId="7" xfId="0" applyFont="1" applyFill="1" applyBorder="1" applyAlignment="1">
      <alignment horizontal="center" vertical="center"/>
    </xf>
    <xf numFmtId="0" fontId="17" fillId="0" borderId="4" xfId="44" applyFont="1" applyFill="1" applyBorder="1" applyAlignment="1" applyProtection="1">
      <alignment vertical="center" wrapText="1"/>
    </xf>
    <xf numFmtId="0" fontId="17" fillId="0" borderId="4" xfId="0" applyFont="1" applyFill="1" applyBorder="1" applyAlignment="1">
      <alignment horizontal="center" vertical="center"/>
    </xf>
    <xf numFmtId="0" fontId="17" fillId="0" borderId="8" xfId="44" applyFont="1" applyFill="1" applyBorder="1" applyAlignment="1" applyProtection="1">
      <alignment horizontal="left" vertical="center" wrapText="1"/>
    </xf>
    <xf numFmtId="0" fontId="17" fillId="0" borderId="8" xfId="0" applyFont="1" applyFill="1" applyBorder="1" applyAlignment="1">
      <alignment horizontal="center" vertical="center"/>
    </xf>
    <xf numFmtId="0" fontId="22" fillId="0" borderId="0" xfId="0" applyFont="1" applyFill="1">
      <alignment vertical="center"/>
    </xf>
    <xf numFmtId="43" fontId="14" fillId="0" borderId="0" xfId="8" applyFont="1" applyFill="1" applyAlignment="1" applyProtection="1">
      <alignment vertical="center"/>
    </xf>
    <xf numFmtId="0" fontId="17" fillId="0" borderId="6" xfId="0" applyFont="1" applyFill="1" applyBorder="1" applyAlignment="1">
      <alignment vertical="center" wrapText="1"/>
    </xf>
    <xf numFmtId="176" fontId="17" fillId="0" borderId="1" xfId="0" applyNumberFormat="1" applyFont="1" applyFill="1" applyBorder="1" applyAlignment="1">
      <alignment horizontal="center" vertical="center"/>
    </xf>
    <xf numFmtId="0" fontId="23" fillId="0" borderId="0" xfId="0" applyFont="1" applyFill="1" applyAlignment="1">
      <alignment vertical="center" wrapText="1"/>
    </xf>
    <xf numFmtId="176" fontId="17" fillId="0" borderId="1" xfId="0" applyNumberFormat="1" applyFont="1" applyFill="1" applyBorder="1" applyAlignment="1">
      <alignment horizontal="center" vertical="center"/>
    </xf>
    <xf numFmtId="31" fontId="14" fillId="0" borderId="0" xfId="0" applyNumberFormat="1" applyFont="1" applyFill="1">
      <alignment vertical="center"/>
    </xf>
    <xf numFmtId="43" fontId="13" fillId="0" borderId="0" xfId="8" applyFill="1">
      <alignment vertical="top"/>
      <protection locked="0"/>
    </xf>
    <xf numFmtId="0" fontId="24" fillId="0" borderId="0" xfId="0" applyFont="1" applyAlignment="1">
      <alignment vertical="center" wrapText="1"/>
    </xf>
    <xf numFmtId="0" fontId="13" fillId="0" borderId="0" xfId="0" applyFont="1" applyAlignment="1">
      <alignment horizontal="center" vertical="center"/>
    </xf>
    <xf numFmtId="0" fontId="13" fillId="0" borderId="0" xfId="8" applyNumberFormat="1" applyFont="1" applyAlignment="1" applyProtection="1">
      <alignment horizontal="center" vertical="center" wrapText="1"/>
    </xf>
    <xf numFmtId="0" fontId="25" fillId="2" borderId="0" xfId="0" applyFont="1" applyFill="1" applyAlignment="1">
      <alignment horizontal="center" vertical="center" wrapText="1"/>
    </xf>
    <xf numFmtId="0" fontId="26" fillId="4" borderId="1" xfId="0" applyFont="1" applyFill="1" applyBorder="1" applyAlignment="1">
      <alignment horizontal="center" vertical="center" wrapText="1"/>
    </xf>
    <xf numFmtId="0" fontId="26" fillId="4" borderId="1" xfId="8"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177" fontId="14" fillId="2"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0" fontId="14" fillId="2" borderId="1" xfId="8" applyNumberFormat="1" applyFont="1" applyFill="1" applyBorder="1" applyAlignment="1" applyProtection="1">
      <alignment horizontal="center" vertical="center" wrapText="1"/>
    </xf>
    <xf numFmtId="0" fontId="27" fillId="0" borderId="0" xfId="0" applyFont="1" applyAlignment="1">
      <alignment horizontal="center" vertical="center"/>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wrapText="1"/>
    </xf>
    <xf numFmtId="177" fontId="14" fillId="2" borderId="7"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177" fontId="14" fillId="2" borderId="8" xfId="0" applyNumberFormat="1" applyFont="1" applyFill="1" applyBorder="1" applyAlignment="1">
      <alignment horizontal="center" vertical="center"/>
    </xf>
    <xf numFmtId="0" fontId="14" fillId="2" borderId="4" xfId="0" applyFont="1" applyFill="1" applyBorder="1" applyAlignment="1">
      <alignment horizontal="center" vertical="center" wrapText="1"/>
    </xf>
    <xf numFmtId="177" fontId="14" fillId="2" borderId="4" xfId="0" applyNumberFormat="1" applyFont="1" applyFill="1" applyBorder="1" applyAlignment="1">
      <alignment horizontal="center" vertical="center"/>
    </xf>
    <xf numFmtId="0" fontId="28" fillId="0" borderId="1" xfId="0" applyFont="1" applyBorder="1" applyAlignment="1">
      <alignment horizontal="center" vertical="center"/>
    </xf>
    <xf numFmtId="177" fontId="28" fillId="0" borderId="1" xfId="0" applyNumberFormat="1"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opLeftCell="A25" workbookViewId="0">
      <selection activeCell="C8" sqref="C8:C10"/>
    </sheetView>
  </sheetViews>
  <sheetFormatPr defaultColWidth="9" defaultRowHeight="13.5" outlineLevelCol="6"/>
  <cols>
    <col min="1" max="1" width="8.63333333333333" style="104" customWidth="1"/>
    <col min="3" max="3" width="25.2666666666667" style="104" customWidth="1"/>
    <col min="5" max="5" width="39" style="104" customWidth="1"/>
    <col min="6" max="6" width="8.725" style="105" customWidth="1"/>
  </cols>
  <sheetData>
    <row r="1" s="103" customFormat="1" ht="62.25" customHeight="1" spans="1:6">
      <c r="A1" s="106" t="s">
        <v>0</v>
      </c>
      <c r="B1" s="106"/>
      <c r="C1" s="106"/>
      <c r="D1" s="106"/>
      <c r="E1" s="106"/>
      <c r="F1" s="106"/>
    </row>
    <row r="2" ht="19.5" spans="1:6">
      <c r="A2" s="107" t="s">
        <v>1</v>
      </c>
      <c r="B2" s="107"/>
      <c r="C2" s="107" t="s">
        <v>2</v>
      </c>
      <c r="D2" s="107"/>
      <c r="E2" s="107" t="s">
        <v>3</v>
      </c>
      <c r="F2" s="107"/>
    </row>
    <row r="3" ht="19.5" spans="1:6">
      <c r="A3" s="107" t="s">
        <v>4</v>
      </c>
      <c r="B3" s="107" t="s">
        <v>5</v>
      </c>
      <c r="C3" s="107" t="s">
        <v>4</v>
      </c>
      <c r="D3" s="107" t="s">
        <v>5</v>
      </c>
      <c r="E3" s="107" t="s">
        <v>4</v>
      </c>
      <c r="F3" s="108" t="s">
        <v>5</v>
      </c>
    </row>
    <row r="4" ht="21" customHeight="1" spans="1:7">
      <c r="A4" s="109" t="s">
        <v>6</v>
      </c>
      <c r="B4" s="110" t="e">
        <f>SUM(D4:D7)</f>
        <v>#REF!</v>
      </c>
      <c r="C4" s="109" t="s">
        <v>7</v>
      </c>
      <c r="D4" s="110" t="e">
        <f>F4</f>
        <v>#REF!</v>
      </c>
      <c r="E4" s="111" t="str">
        <f>指标体系!E3</f>
        <v>立项依据充分性</v>
      </c>
      <c r="F4" s="112" t="e">
        <f>指标体系!#REF!</f>
        <v>#REF!</v>
      </c>
      <c r="G4" s="113"/>
    </row>
    <row r="5" ht="21" customHeight="1" spans="1:7">
      <c r="A5" s="109"/>
      <c r="B5" s="114"/>
      <c r="C5" s="109" t="s">
        <v>8</v>
      </c>
      <c r="D5" s="110" t="e">
        <f>F5+F6</f>
        <v>#REF!</v>
      </c>
      <c r="E5" s="111" t="str">
        <f>指标体系!E9</f>
        <v>绩效目标合理性</v>
      </c>
      <c r="F5" s="112" t="e">
        <f>指标体系!#REF!</f>
        <v>#REF!</v>
      </c>
      <c r="G5" s="113"/>
    </row>
    <row r="6" ht="21" customHeight="1" spans="1:7">
      <c r="A6" s="109"/>
      <c r="B6" s="114"/>
      <c r="C6" s="109"/>
      <c r="D6" s="114"/>
      <c r="E6" s="111" t="str">
        <f>指标体系!E13</f>
        <v>绩效指标明确性</v>
      </c>
      <c r="F6" s="112" t="e">
        <f>指标体系!#REF!</f>
        <v>#REF!</v>
      </c>
      <c r="G6" s="113"/>
    </row>
    <row r="7" ht="21" customHeight="1" spans="1:7">
      <c r="A7" s="109"/>
      <c r="B7" s="114"/>
      <c r="C7" s="109" t="s">
        <v>9</v>
      </c>
      <c r="D7" s="110" t="e">
        <f>F7</f>
        <v>#REF!</v>
      </c>
      <c r="E7" s="111" t="str">
        <f>指标体系!E16</f>
        <v>预算编制合理性</v>
      </c>
      <c r="F7" s="112" t="e">
        <f>指标体系!#REF!</f>
        <v>#REF!</v>
      </c>
      <c r="G7" s="113"/>
    </row>
    <row r="8" ht="21" customHeight="1" spans="1:7">
      <c r="A8" s="115" t="s">
        <v>10</v>
      </c>
      <c r="B8" s="116" t="e">
        <f>SUM(D8:D14)</f>
        <v>#REF!</v>
      </c>
      <c r="C8" s="109" t="s">
        <v>11</v>
      </c>
      <c r="D8" s="110" t="e">
        <f>F8+F9+F10</f>
        <v>#REF!</v>
      </c>
      <c r="E8" s="111" t="str">
        <f>指标体系!E27</f>
        <v>管理制度健全性</v>
      </c>
      <c r="F8" s="112" t="e">
        <f>指标体系!#REF!</f>
        <v>#REF!</v>
      </c>
      <c r="G8" s="113"/>
    </row>
    <row r="9" ht="21" customHeight="1" spans="1:7">
      <c r="A9" s="117"/>
      <c r="B9" s="118"/>
      <c r="C9" s="109"/>
      <c r="D9" s="114"/>
      <c r="E9" s="111" t="str">
        <f>指标体系!E29</f>
        <v>制度执行有效性</v>
      </c>
      <c r="F9" s="112" t="e">
        <f>指标体系!#REF!</f>
        <v>#REF!</v>
      </c>
      <c r="G9" s="113"/>
    </row>
    <row r="10" ht="21" customHeight="1" spans="1:7">
      <c r="A10" s="117"/>
      <c r="B10" s="118"/>
      <c r="C10" s="109"/>
      <c r="D10" s="114"/>
      <c r="E10" s="111" t="str">
        <f>指标体系!E33</f>
        <v>项目质量可控性</v>
      </c>
      <c r="F10" s="112" t="e">
        <f>指标体系!#REF!</f>
        <v>#REF!</v>
      </c>
      <c r="G10" s="113"/>
    </row>
    <row r="11" ht="21" customHeight="1" spans="1:7">
      <c r="A11" s="117"/>
      <c r="B11" s="118"/>
      <c r="C11" s="115" t="s">
        <v>12</v>
      </c>
      <c r="D11" s="116" t="e">
        <f>F11+F12+F13+F14</f>
        <v>#REF!</v>
      </c>
      <c r="E11" s="111" t="str">
        <f>指标体系!E35</f>
        <v>管理制度健全性</v>
      </c>
      <c r="F11" s="112" t="e">
        <f>指标体系!#REF!</f>
        <v>#REF!</v>
      </c>
      <c r="G11" s="113"/>
    </row>
    <row r="12" ht="21" customHeight="1" spans="1:7">
      <c r="A12" s="117"/>
      <c r="B12" s="118"/>
      <c r="C12" s="117"/>
      <c r="D12" s="118"/>
      <c r="E12" s="111" t="e">
        <f>指标体系!#REF!</f>
        <v>#REF!</v>
      </c>
      <c r="F12" s="112" t="e">
        <f>指标体系!#REF!</f>
        <v>#REF!</v>
      </c>
      <c r="G12" s="113"/>
    </row>
    <row r="13" ht="21" customHeight="1" spans="1:7">
      <c r="A13" s="117"/>
      <c r="B13" s="118"/>
      <c r="C13" s="117"/>
      <c r="D13" s="118"/>
      <c r="E13" s="111" t="e">
        <f>指标体系!#REF!</f>
        <v>#REF!</v>
      </c>
      <c r="F13" s="112" t="e">
        <f>指标体系!#REF!</f>
        <v>#REF!</v>
      </c>
      <c r="G13" s="113"/>
    </row>
    <row r="14" ht="21" customHeight="1" spans="1:7">
      <c r="A14" s="117"/>
      <c r="B14" s="118"/>
      <c r="C14" s="119"/>
      <c r="D14" s="120"/>
      <c r="E14" s="111" t="e">
        <f>指标体系!#REF!</f>
        <v>#REF!</v>
      </c>
      <c r="F14" s="112" t="e">
        <f>指标体系!#REF!</f>
        <v>#REF!</v>
      </c>
      <c r="G14" s="113"/>
    </row>
    <row r="15" ht="21" customHeight="1" spans="1:7">
      <c r="A15" s="115" t="s">
        <v>13</v>
      </c>
      <c r="B15" s="116" t="e">
        <f>SUM(D15:D25)</f>
        <v>#REF!</v>
      </c>
      <c r="C15" s="115" t="s">
        <v>14</v>
      </c>
      <c r="D15" s="116" t="e">
        <f>SUM(F15:F19)</f>
        <v>#REF!</v>
      </c>
      <c r="E15" s="111" t="str">
        <f>指标体系!E37</f>
        <v>实际完成率（人工造林绿化）</v>
      </c>
      <c r="F15" s="112" t="e">
        <f>指标体系!#REF!</f>
        <v>#REF!</v>
      </c>
      <c r="G15" s="113"/>
    </row>
    <row r="16" ht="21" customHeight="1" spans="1:7">
      <c r="A16" s="117"/>
      <c r="B16" s="118"/>
      <c r="C16" s="117"/>
      <c r="D16" s="118"/>
      <c r="E16" s="111" t="str">
        <f>指标体系!E38</f>
        <v>实际完成率（森林抚育）</v>
      </c>
      <c r="F16" s="112" t="e">
        <f>指标体系!#REF!</f>
        <v>#REF!</v>
      </c>
      <c r="G16" s="113"/>
    </row>
    <row r="17" ht="21" customHeight="1" spans="1:7">
      <c r="A17" s="117"/>
      <c r="B17" s="118"/>
      <c r="C17" s="117"/>
      <c r="D17" s="118"/>
      <c r="E17" s="111" t="str">
        <f>指标体系!E39</f>
        <v>实际完成率（村庄绿化）</v>
      </c>
      <c r="F17" s="112" t="e">
        <f>指标体系!#REF!</f>
        <v>#REF!</v>
      </c>
      <c r="G17" s="113"/>
    </row>
    <row r="18" ht="27.75" customHeight="1" spans="1:7">
      <c r="A18" s="117"/>
      <c r="B18" s="118"/>
      <c r="C18" s="117"/>
      <c r="D18" s="118"/>
      <c r="E18" s="111" t="str">
        <f>指标体系!E40</f>
        <v>实际完成率（义务植树）</v>
      </c>
      <c r="F18" s="112" t="e">
        <f>指标体系!#REF!</f>
        <v>#REF!</v>
      </c>
      <c r="G18" s="113"/>
    </row>
    <row r="19" ht="27.75" customHeight="1" spans="1:7">
      <c r="A19" s="117"/>
      <c r="B19" s="118"/>
      <c r="C19" s="119"/>
      <c r="D19" s="120"/>
      <c r="E19" s="111" t="e">
        <f>指标体系!#REF!</f>
        <v>#REF!</v>
      </c>
      <c r="F19" s="112" t="e">
        <f>指标体系!#REF!</f>
        <v>#REF!</v>
      </c>
      <c r="G19" s="113"/>
    </row>
    <row r="20" ht="21" customHeight="1" spans="1:7">
      <c r="A20" s="117"/>
      <c r="B20" s="118"/>
      <c r="C20" s="109" t="s">
        <v>15</v>
      </c>
      <c r="D20" s="110" t="e">
        <f>SUM(F20:F22)</f>
        <v>#REF!</v>
      </c>
      <c r="E20" s="111" t="str">
        <f>指标体系!E41</f>
        <v>成本指标（义务植树）</v>
      </c>
      <c r="F20" s="112" t="e">
        <f>指标体系!#REF!</f>
        <v>#REF!</v>
      </c>
      <c r="G20" s="113"/>
    </row>
    <row r="21" ht="21" customHeight="1" spans="1:7">
      <c r="A21" s="117"/>
      <c r="B21" s="118"/>
      <c r="C21" s="109"/>
      <c r="D21" s="110"/>
      <c r="E21" s="111" t="str">
        <f>指标体系!E42</f>
        <v>成本指标（人工造林绿化）</v>
      </c>
      <c r="F21" s="112" t="e">
        <f>指标体系!#REF!</f>
        <v>#REF!</v>
      </c>
      <c r="G21" s="113"/>
    </row>
    <row r="22" ht="21" customHeight="1" spans="1:7">
      <c r="A22" s="117"/>
      <c r="B22" s="118"/>
      <c r="C22" s="109"/>
      <c r="D22" s="110"/>
      <c r="E22" s="111" t="str">
        <f>指标体系!E43</f>
        <v>成本指标（森林抚育）</v>
      </c>
      <c r="F22" s="112" t="e">
        <f>指标体系!#REF!</f>
        <v>#REF!</v>
      </c>
      <c r="G22" s="113"/>
    </row>
    <row r="23" ht="21" customHeight="1" spans="1:7">
      <c r="A23" s="117"/>
      <c r="B23" s="118"/>
      <c r="C23" s="115" t="s">
        <v>16</v>
      </c>
      <c r="D23" s="116" t="e">
        <f>F23+F24</f>
        <v>#REF!</v>
      </c>
      <c r="E23" s="111" t="str">
        <f>指标体系!E44</f>
        <v>项目开工率</v>
      </c>
      <c r="F23" s="112" t="e">
        <f>指标体系!#REF!</f>
        <v>#REF!</v>
      </c>
      <c r="G23" s="113"/>
    </row>
    <row r="24" ht="21" customHeight="1" spans="1:7">
      <c r="A24" s="117"/>
      <c r="B24" s="118"/>
      <c r="C24" s="117"/>
      <c r="D24" s="118"/>
      <c r="E24" s="111" t="str">
        <f>指标体系!E45</f>
        <v>年度项目计划完成率</v>
      </c>
      <c r="F24" s="112" t="e">
        <f>指标体系!#REF!</f>
        <v>#REF!</v>
      </c>
      <c r="G24" s="113"/>
    </row>
    <row r="25" ht="21" customHeight="1" spans="1:7">
      <c r="A25" s="119"/>
      <c r="B25" s="120"/>
      <c r="C25" s="109" t="s">
        <v>17</v>
      </c>
      <c r="D25" s="110">
        <v>7</v>
      </c>
      <c r="E25" s="111" t="str">
        <f>指标体系!E48</f>
        <v>苗木存活率及合规率</v>
      </c>
      <c r="F25" s="112" t="e">
        <f>指标体系!#REF!</f>
        <v>#REF!</v>
      </c>
      <c r="G25" s="113"/>
    </row>
    <row r="26" ht="16.5" spans="1:7">
      <c r="A26" s="109" t="s">
        <v>18</v>
      </c>
      <c r="B26" s="110" t="e">
        <f>SUM(D26:D29)</f>
        <v>#REF!</v>
      </c>
      <c r="C26" s="109" t="s">
        <v>19</v>
      </c>
      <c r="D26" s="110" t="e">
        <f>F26</f>
        <v>#REF!</v>
      </c>
      <c r="E26" s="111" t="str">
        <f>指标体系!E51</f>
        <v>对经济发展所带来的直接或间接影响情况。</v>
      </c>
      <c r="F26" s="112" t="e">
        <f>指标体系!#REF!</f>
        <v>#REF!</v>
      </c>
      <c r="G26" s="113"/>
    </row>
    <row r="27" ht="21" customHeight="1" spans="1:7">
      <c r="A27" s="109"/>
      <c r="B27" s="110"/>
      <c r="C27" s="109" t="s">
        <v>20</v>
      </c>
      <c r="D27" s="110" t="e">
        <f t="shared" ref="D27:D28" si="0">F27</f>
        <v>#REF!</v>
      </c>
      <c r="E27" s="111" t="str">
        <f>指标体系!E52</f>
        <v>对周边群众工作机会、就业情况带来的影响情况</v>
      </c>
      <c r="F27" s="112" t="e">
        <f>指标体系!#REF!</f>
        <v>#REF!</v>
      </c>
      <c r="G27" s="113"/>
    </row>
    <row r="28" ht="21" customHeight="1" spans="1:7">
      <c r="A28" s="109"/>
      <c r="B28" s="110"/>
      <c r="C28" s="109" t="s">
        <v>21</v>
      </c>
      <c r="D28" s="110" t="e">
        <f t="shared" si="0"/>
        <v>#REF!</v>
      </c>
      <c r="E28" s="111" t="str">
        <f>指标体系!E53</f>
        <v>对人居环境的影响</v>
      </c>
      <c r="F28" s="112" t="e">
        <f>指标体系!#REF!</f>
        <v>#REF!</v>
      </c>
      <c r="G28" s="113"/>
    </row>
    <row r="29" ht="21" customHeight="1" spans="1:7">
      <c r="A29" s="109"/>
      <c r="B29" s="110"/>
      <c r="C29" s="109" t="s">
        <v>22</v>
      </c>
      <c r="D29" s="110" t="e">
        <f>SUM(F29:F29)</f>
        <v>#REF!</v>
      </c>
      <c r="E29" s="111" t="str">
        <f>指标体系!E54</f>
        <v>公众对创森造林支持率和满意度</v>
      </c>
      <c r="F29" s="112" t="e">
        <f>指标体系!#REF!</f>
        <v>#REF!</v>
      </c>
      <c r="G29" s="113"/>
    </row>
    <row r="30" ht="21" customHeight="1" spans="1:6">
      <c r="A30" s="121" t="s">
        <v>23</v>
      </c>
      <c r="B30" s="122" t="e">
        <f>SUM(F4:F29)</f>
        <v>#REF!</v>
      </c>
      <c r="C30" s="121"/>
      <c r="D30" s="121"/>
      <c r="E30" s="121"/>
      <c r="F30" s="121"/>
    </row>
  </sheetData>
  <mergeCells count="25">
    <mergeCell ref="A1:F1"/>
    <mergeCell ref="A2:B2"/>
    <mergeCell ref="C2:D2"/>
    <mergeCell ref="E2:F2"/>
    <mergeCell ref="B30:F30"/>
    <mergeCell ref="A4:A7"/>
    <mergeCell ref="A8:A14"/>
    <mergeCell ref="A15:A25"/>
    <mergeCell ref="A26:A29"/>
    <mergeCell ref="B4:B7"/>
    <mergeCell ref="B8:B14"/>
    <mergeCell ref="B15:B25"/>
    <mergeCell ref="B26:B29"/>
    <mergeCell ref="C5:C6"/>
    <mergeCell ref="C8:C10"/>
    <mergeCell ref="C11:C14"/>
    <mergeCell ref="C15:C19"/>
    <mergeCell ref="C20:C22"/>
    <mergeCell ref="C23:C24"/>
    <mergeCell ref="D5:D6"/>
    <mergeCell ref="D8:D10"/>
    <mergeCell ref="D11:D14"/>
    <mergeCell ref="D15:D19"/>
    <mergeCell ref="D20:D22"/>
    <mergeCell ref="D23:D24"/>
  </mergeCells>
  <printOptions horizontalCentered="1"/>
  <pageMargins left="0.275" right="0.275" top="0.751388888888889" bottom="0.751388888888889" header="0.354166666666667" footer="0.297916666666667"/>
  <pageSetup paperSize="9" scale="9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S80"/>
  <sheetViews>
    <sheetView tabSelected="1" zoomScale="70" zoomScaleNormal="70" topLeftCell="E1" workbookViewId="0">
      <selection activeCell="G9" sqref="G9:G12"/>
    </sheetView>
  </sheetViews>
  <sheetFormatPr defaultColWidth="9" defaultRowHeight="13.5"/>
  <cols>
    <col min="1" max="1" width="6" style="47" customWidth="1"/>
    <col min="2" max="2" width="5.725" style="47" customWidth="1"/>
    <col min="3" max="3" width="8.81666666666667" style="47" customWidth="1"/>
    <col min="4" max="4" width="7.81666666666667" style="47" customWidth="1"/>
    <col min="5" max="5" width="30.9083333333333" style="48" customWidth="1"/>
    <col min="6" max="6" width="6.36666666666667" style="48" hidden="1" customWidth="1"/>
    <col min="7" max="7" width="39.6333333333333" style="48" customWidth="1"/>
    <col min="8" max="8" width="6.45" style="48" customWidth="1"/>
    <col min="9" max="9" width="72.6333333333333" style="48" customWidth="1"/>
    <col min="10" max="10" width="42.8166666666667" style="48" customWidth="1"/>
    <col min="11" max="11" width="13.1833333333333" style="47" customWidth="1"/>
    <col min="12" max="12" width="54.45" style="49" hidden="1" customWidth="1"/>
    <col min="13" max="16" width="19.725" style="48" hidden="1" customWidth="1"/>
    <col min="17" max="17" width="16.2666666666667" style="48" customWidth="1"/>
    <col min="18" max="18" width="12" style="48" customWidth="1"/>
    <col min="19" max="19" width="17.725" style="48" customWidth="1"/>
    <col min="20" max="16384" width="9" style="48"/>
  </cols>
  <sheetData>
    <row r="1" ht="40" customHeight="1" spans="1:12">
      <c r="A1" s="50" t="s">
        <v>24</v>
      </c>
      <c r="B1" s="50"/>
      <c r="C1" s="50"/>
      <c r="D1" s="50"/>
      <c r="E1" s="50"/>
      <c r="F1" s="50"/>
      <c r="G1" s="50"/>
      <c r="H1" s="50"/>
      <c r="I1" s="50"/>
      <c r="J1" s="50"/>
      <c r="K1" s="50"/>
      <c r="L1" s="74"/>
    </row>
    <row r="2" s="44" customFormat="1" ht="42.75" spans="1:16">
      <c r="A2" s="51" t="s">
        <v>25</v>
      </c>
      <c r="B2" s="51" t="s">
        <v>5</v>
      </c>
      <c r="C2" s="51" t="s">
        <v>26</v>
      </c>
      <c r="D2" s="51" t="s">
        <v>5</v>
      </c>
      <c r="E2" s="51" t="s">
        <v>3</v>
      </c>
      <c r="F2" s="51" t="s">
        <v>5</v>
      </c>
      <c r="G2" s="51" t="s">
        <v>27</v>
      </c>
      <c r="H2" s="51" t="s">
        <v>5</v>
      </c>
      <c r="I2" s="51" t="s">
        <v>28</v>
      </c>
      <c r="J2" s="51" t="s">
        <v>29</v>
      </c>
      <c r="K2" s="51" t="s">
        <v>30</v>
      </c>
      <c r="L2" s="75" t="s">
        <v>31</v>
      </c>
      <c r="M2" s="76" t="s">
        <v>32</v>
      </c>
      <c r="N2" s="76" t="s">
        <v>33</v>
      </c>
      <c r="O2" s="76" t="s">
        <v>34</v>
      </c>
      <c r="P2" s="76" t="s">
        <v>35</v>
      </c>
    </row>
    <row r="3" s="45" customFormat="1" ht="30" customHeight="1" spans="1:16">
      <c r="A3" s="52" t="s">
        <v>36</v>
      </c>
      <c r="B3" s="53">
        <f>D3+D9</f>
        <v>16</v>
      </c>
      <c r="C3" s="54" t="s">
        <v>37</v>
      </c>
      <c r="D3" s="54">
        <v>6</v>
      </c>
      <c r="E3" s="54" t="s">
        <v>38</v>
      </c>
      <c r="F3" s="54">
        <v>3</v>
      </c>
      <c r="G3" s="55" t="s">
        <v>39</v>
      </c>
      <c r="H3" s="54">
        <v>1</v>
      </c>
      <c r="I3" s="77" t="s">
        <v>40</v>
      </c>
      <c r="J3" s="77" t="s">
        <v>41</v>
      </c>
      <c r="K3" s="78">
        <v>1</v>
      </c>
      <c r="L3" s="79" t="s">
        <v>42</v>
      </c>
      <c r="M3" s="45" t="s">
        <v>43</v>
      </c>
      <c r="N3" s="45">
        <v>1</v>
      </c>
      <c r="O3" s="45" t="s">
        <v>44</v>
      </c>
      <c r="P3" s="80" t="s">
        <v>45</v>
      </c>
    </row>
    <row r="4" s="45" customFormat="1" ht="30" customHeight="1" spans="1:16">
      <c r="A4" s="52"/>
      <c r="B4" s="53"/>
      <c r="C4" s="54"/>
      <c r="D4" s="54"/>
      <c r="E4" s="54"/>
      <c r="F4" s="54"/>
      <c r="G4" s="55"/>
      <c r="H4" s="54">
        <v>1</v>
      </c>
      <c r="I4" s="77" t="s">
        <v>46</v>
      </c>
      <c r="J4" s="77" t="s">
        <v>47</v>
      </c>
      <c r="K4" s="78">
        <v>1</v>
      </c>
      <c r="L4" s="79"/>
      <c r="P4" s="80"/>
    </row>
    <row r="5" s="45" customFormat="1" ht="30" customHeight="1" spans="1:16">
      <c r="A5" s="52"/>
      <c r="B5" s="53"/>
      <c r="C5" s="54"/>
      <c r="D5" s="54"/>
      <c r="E5" s="54"/>
      <c r="F5" s="54"/>
      <c r="G5" s="55"/>
      <c r="H5" s="54">
        <v>1</v>
      </c>
      <c r="I5" s="77" t="s">
        <v>48</v>
      </c>
      <c r="J5" s="77" t="s">
        <v>49</v>
      </c>
      <c r="K5" s="78">
        <v>1</v>
      </c>
      <c r="L5" s="79"/>
      <c r="P5" s="80"/>
    </row>
    <row r="6" s="45" customFormat="1" ht="30" customHeight="1" spans="1:16">
      <c r="A6" s="52"/>
      <c r="B6" s="53"/>
      <c r="C6" s="54"/>
      <c r="D6" s="54"/>
      <c r="E6" s="54" t="s">
        <v>50</v>
      </c>
      <c r="F6" s="54">
        <v>3</v>
      </c>
      <c r="G6" s="55" t="s">
        <v>51</v>
      </c>
      <c r="H6" s="54">
        <v>1</v>
      </c>
      <c r="I6" s="77" t="s">
        <v>52</v>
      </c>
      <c r="J6" s="77" t="s">
        <v>53</v>
      </c>
      <c r="K6" s="78">
        <v>1</v>
      </c>
      <c r="L6" s="79"/>
      <c r="P6" s="80"/>
    </row>
    <row r="7" s="45" customFormat="1" ht="30" customHeight="1" spans="1:16">
      <c r="A7" s="52"/>
      <c r="B7" s="53"/>
      <c r="C7" s="54"/>
      <c r="D7" s="54"/>
      <c r="E7" s="54"/>
      <c r="F7" s="54"/>
      <c r="G7" s="55"/>
      <c r="H7" s="54">
        <v>1</v>
      </c>
      <c r="I7" s="77" t="s">
        <v>54</v>
      </c>
      <c r="J7" s="77" t="s">
        <v>55</v>
      </c>
      <c r="K7" s="78">
        <v>1</v>
      </c>
      <c r="L7" s="79"/>
      <c r="P7" s="80"/>
    </row>
    <row r="8" s="45" customFormat="1" ht="30" customHeight="1" spans="1:16">
      <c r="A8" s="52"/>
      <c r="B8" s="53"/>
      <c r="C8" s="54"/>
      <c r="D8" s="54"/>
      <c r="E8" s="54"/>
      <c r="F8" s="54"/>
      <c r="G8" s="55"/>
      <c r="H8" s="54">
        <v>1</v>
      </c>
      <c r="I8" s="77" t="s">
        <v>56</v>
      </c>
      <c r="J8" s="77" t="s">
        <v>57</v>
      </c>
      <c r="K8" s="78">
        <v>0.5</v>
      </c>
      <c r="L8" s="79"/>
      <c r="P8" s="80"/>
    </row>
    <row r="9" s="45" customFormat="1" ht="30" customHeight="1" spans="1:16">
      <c r="A9" s="52"/>
      <c r="B9" s="53"/>
      <c r="C9" s="54" t="s">
        <v>8</v>
      </c>
      <c r="D9" s="54">
        <v>10</v>
      </c>
      <c r="E9" s="54" t="s">
        <v>58</v>
      </c>
      <c r="F9" s="54">
        <v>4</v>
      </c>
      <c r="G9" s="55" t="s">
        <v>59</v>
      </c>
      <c r="H9" s="54">
        <v>1</v>
      </c>
      <c r="I9" s="77" t="s">
        <v>60</v>
      </c>
      <c r="J9" s="77" t="s">
        <v>61</v>
      </c>
      <c r="K9" s="78">
        <v>1</v>
      </c>
      <c r="L9" s="79" t="s">
        <v>62</v>
      </c>
      <c r="M9" s="45" t="s">
        <v>43</v>
      </c>
      <c r="N9" s="45">
        <v>2</v>
      </c>
      <c r="P9" s="80" t="s">
        <v>63</v>
      </c>
    </row>
    <row r="10" s="45" customFormat="1" ht="30" customHeight="1" spans="1:16">
      <c r="A10" s="52"/>
      <c r="B10" s="53"/>
      <c r="C10" s="54"/>
      <c r="D10" s="54"/>
      <c r="E10" s="54"/>
      <c r="F10" s="54"/>
      <c r="G10" s="55"/>
      <c r="H10" s="54">
        <v>1</v>
      </c>
      <c r="I10" s="77" t="s">
        <v>64</v>
      </c>
      <c r="J10" s="77" t="s">
        <v>65</v>
      </c>
      <c r="K10" s="78">
        <v>1</v>
      </c>
      <c r="L10" s="79"/>
      <c r="P10" s="80"/>
    </row>
    <row r="11" s="45" customFormat="1" ht="30" customHeight="1" spans="1:16">
      <c r="A11" s="52"/>
      <c r="B11" s="53"/>
      <c r="C11" s="54"/>
      <c r="D11" s="54"/>
      <c r="E11" s="54"/>
      <c r="F11" s="54"/>
      <c r="G11" s="55"/>
      <c r="H11" s="54">
        <v>1</v>
      </c>
      <c r="I11" s="77" t="s">
        <v>66</v>
      </c>
      <c r="J11" s="77" t="s">
        <v>67</v>
      </c>
      <c r="K11" s="78">
        <v>1</v>
      </c>
      <c r="L11" s="79"/>
      <c r="P11" s="80"/>
    </row>
    <row r="12" s="45" customFormat="1" ht="30" customHeight="1" spans="1:16">
      <c r="A12" s="52"/>
      <c r="B12" s="53"/>
      <c r="C12" s="54"/>
      <c r="D12" s="54"/>
      <c r="E12" s="54"/>
      <c r="F12" s="54"/>
      <c r="G12" s="55"/>
      <c r="H12" s="54">
        <v>1</v>
      </c>
      <c r="I12" s="77" t="s">
        <v>68</v>
      </c>
      <c r="J12" s="77" t="s">
        <v>69</v>
      </c>
      <c r="K12" s="78">
        <v>1</v>
      </c>
      <c r="L12" s="79"/>
      <c r="P12" s="80"/>
    </row>
    <row r="13" s="45" customFormat="1" ht="30" customHeight="1" spans="1:16">
      <c r="A13" s="52"/>
      <c r="B13" s="53"/>
      <c r="C13" s="54"/>
      <c r="D13" s="54"/>
      <c r="E13" s="54" t="s">
        <v>70</v>
      </c>
      <c r="F13" s="54">
        <v>4</v>
      </c>
      <c r="G13" s="55" t="s">
        <v>71</v>
      </c>
      <c r="H13" s="54">
        <v>2</v>
      </c>
      <c r="I13" s="77" t="s">
        <v>72</v>
      </c>
      <c r="J13" s="77" t="s">
        <v>73</v>
      </c>
      <c r="K13" s="78">
        <v>0</v>
      </c>
      <c r="L13" s="79"/>
      <c r="P13" s="80"/>
    </row>
    <row r="14" s="45" customFormat="1" ht="30" customHeight="1" spans="1:16">
      <c r="A14" s="52"/>
      <c r="B14" s="53"/>
      <c r="C14" s="54"/>
      <c r="D14" s="54"/>
      <c r="E14" s="54"/>
      <c r="F14" s="54"/>
      <c r="G14" s="55"/>
      <c r="H14" s="54">
        <v>2</v>
      </c>
      <c r="I14" s="77" t="s">
        <v>74</v>
      </c>
      <c r="J14" s="77" t="s">
        <v>75</v>
      </c>
      <c r="K14" s="78">
        <v>2</v>
      </c>
      <c r="L14" s="79"/>
      <c r="P14" s="80"/>
    </row>
    <row r="15" s="45" customFormat="1" ht="30" customHeight="1" spans="1:16">
      <c r="A15" s="52"/>
      <c r="B15" s="53"/>
      <c r="C15" s="54"/>
      <c r="D15" s="54"/>
      <c r="E15" s="54"/>
      <c r="F15" s="54"/>
      <c r="G15" s="55"/>
      <c r="H15" s="54">
        <v>2</v>
      </c>
      <c r="I15" s="77" t="s">
        <v>76</v>
      </c>
      <c r="J15" s="77" t="s">
        <v>77</v>
      </c>
      <c r="K15" s="78">
        <v>1</v>
      </c>
      <c r="L15" s="79"/>
      <c r="P15" s="80"/>
    </row>
    <row r="16" s="45" customFormat="1" ht="30" customHeight="1" spans="1:16">
      <c r="A16" s="56" t="s">
        <v>78</v>
      </c>
      <c r="B16" s="57">
        <f>D16+D27+D35</f>
        <v>30</v>
      </c>
      <c r="C16" s="58" t="s">
        <v>79</v>
      </c>
      <c r="D16" s="58">
        <v>12</v>
      </c>
      <c r="E16" s="59" t="s">
        <v>80</v>
      </c>
      <c r="F16" s="58">
        <v>3</v>
      </c>
      <c r="G16" s="60" t="s">
        <v>81</v>
      </c>
      <c r="H16" s="58">
        <v>1</v>
      </c>
      <c r="I16" s="81" t="s">
        <v>82</v>
      </c>
      <c r="J16" s="81" t="s">
        <v>83</v>
      </c>
      <c r="K16" s="82">
        <v>1</v>
      </c>
      <c r="L16" s="79" t="s">
        <v>84</v>
      </c>
      <c r="M16" s="45" t="s">
        <v>43</v>
      </c>
      <c r="N16" s="45">
        <v>4</v>
      </c>
      <c r="P16" s="83" t="s">
        <v>85</v>
      </c>
    </row>
    <row r="17" s="45" customFormat="1" ht="30" customHeight="1" spans="1:16">
      <c r="A17" s="56"/>
      <c r="B17" s="57"/>
      <c r="C17" s="58"/>
      <c r="D17" s="58"/>
      <c r="E17" s="59"/>
      <c r="F17" s="58"/>
      <c r="G17" s="60"/>
      <c r="H17" s="58">
        <v>1</v>
      </c>
      <c r="I17" s="81" t="s">
        <v>86</v>
      </c>
      <c r="J17" s="81" t="s">
        <v>87</v>
      </c>
      <c r="K17" s="82">
        <v>1</v>
      </c>
      <c r="L17" s="84"/>
      <c r="P17" s="83"/>
    </row>
    <row r="18" s="45" customFormat="1" ht="30" customHeight="1" spans="1:19">
      <c r="A18" s="56"/>
      <c r="B18" s="57"/>
      <c r="C18" s="58"/>
      <c r="D18" s="58"/>
      <c r="E18" s="59"/>
      <c r="F18" s="58"/>
      <c r="G18" s="60"/>
      <c r="H18" s="58">
        <v>1</v>
      </c>
      <c r="I18" s="81" t="s">
        <v>88</v>
      </c>
      <c r="J18" s="81" t="s">
        <v>89</v>
      </c>
      <c r="K18" s="82">
        <v>1</v>
      </c>
      <c r="L18" s="84"/>
      <c r="P18" s="83"/>
      <c r="S18" s="101"/>
    </row>
    <row r="19" s="45" customFormat="1" ht="40" customHeight="1" spans="1:19">
      <c r="A19" s="56"/>
      <c r="B19" s="57"/>
      <c r="C19" s="58"/>
      <c r="D19" s="58"/>
      <c r="E19" s="59" t="s">
        <v>90</v>
      </c>
      <c r="F19" s="58"/>
      <c r="G19" s="60" t="s">
        <v>91</v>
      </c>
      <c r="H19" s="61">
        <v>2</v>
      </c>
      <c r="I19" s="85" t="s">
        <v>92</v>
      </c>
      <c r="J19" s="85" t="s">
        <v>93</v>
      </c>
      <c r="K19" s="86">
        <f>2*0.36</f>
        <v>0.72</v>
      </c>
      <c r="L19" s="84"/>
      <c r="P19" s="83"/>
      <c r="Q19" s="102"/>
      <c r="R19" s="102"/>
      <c r="S19" s="102"/>
    </row>
    <row r="20" s="45" customFormat="1" ht="30" customHeight="1" spans="1:19">
      <c r="A20" s="56"/>
      <c r="B20" s="57"/>
      <c r="C20" s="58"/>
      <c r="D20" s="58"/>
      <c r="E20" s="59"/>
      <c r="F20" s="58"/>
      <c r="G20" s="60"/>
      <c r="H20" s="62"/>
      <c r="I20" s="87"/>
      <c r="J20" s="87"/>
      <c r="K20" s="88"/>
      <c r="L20" s="84"/>
      <c r="P20" s="83"/>
      <c r="Q20" s="102"/>
      <c r="R20" s="102"/>
      <c r="S20" s="102"/>
    </row>
    <row r="21" s="45" customFormat="1" ht="30" customHeight="1" spans="1:16">
      <c r="A21" s="56"/>
      <c r="B21" s="57"/>
      <c r="C21" s="58"/>
      <c r="D21" s="58"/>
      <c r="E21" s="59" t="s">
        <v>94</v>
      </c>
      <c r="F21" s="58"/>
      <c r="G21" s="60" t="s">
        <v>95</v>
      </c>
      <c r="H21" s="61">
        <v>2</v>
      </c>
      <c r="I21" s="89" t="s">
        <v>96</v>
      </c>
      <c r="J21" s="85" t="s">
        <v>97</v>
      </c>
      <c r="K21" s="90">
        <v>2</v>
      </c>
      <c r="L21" s="84"/>
      <c r="P21" s="83"/>
    </row>
    <row r="22" s="45" customFormat="1" ht="30" customHeight="1" spans="1:16">
      <c r="A22" s="56"/>
      <c r="B22" s="57"/>
      <c r="C22" s="58"/>
      <c r="D22" s="58"/>
      <c r="E22" s="59"/>
      <c r="F22" s="58"/>
      <c r="G22" s="60"/>
      <c r="H22" s="62"/>
      <c r="I22" s="91"/>
      <c r="J22" s="87"/>
      <c r="K22" s="92"/>
      <c r="L22" s="84"/>
      <c r="P22" s="83"/>
    </row>
    <row r="23" s="45" customFormat="1" ht="40" customHeight="1" spans="1:16">
      <c r="A23" s="56"/>
      <c r="B23" s="57"/>
      <c r="C23" s="58"/>
      <c r="D23" s="58"/>
      <c r="E23" s="59" t="s">
        <v>98</v>
      </c>
      <c r="F23" s="58"/>
      <c r="G23" s="60" t="s">
        <v>99</v>
      </c>
      <c r="H23" s="58">
        <v>1</v>
      </c>
      <c r="I23" s="81" t="s">
        <v>100</v>
      </c>
      <c r="J23" s="81" t="s">
        <v>101</v>
      </c>
      <c r="K23" s="82">
        <v>1</v>
      </c>
      <c r="L23" s="84"/>
      <c r="P23" s="83"/>
    </row>
    <row r="24" s="45" customFormat="1" ht="30" customHeight="1" spans="1:16">
      <c r="A24" s="56"/>
      <c r="B24" s="57"/>
      <c r="C24" s="58"/>
      <c r="D24" s="58"/>
      <c r="E24" s="59"/>
      <c r="F24" s="58"/>
      <c r="G24" s="60"/>
      <c r="H24" s="58">
        <v>1</v>
      </c>
      <c r="I24" s="81" t="s">
        <v>102</v>
      </c>
      <c r="J24" s="81" t="s">
        <v>103</v>
      </c>
      <c r="K24" s="82">
        <v>1</v>
      </c>
      <c r="L24" s="84"/>
      <c r="P24" s="83"/>
    </row>
    <row r="25" s="45" customFormat="1" ht="30" customHeight="1" spans="1:16">
      <c r="A25" s="56"/>
      <c r="B25" s="57"/>
      <c r="C25" s="58"/>
      <c r="D25" s="58"/>
      <c r="E25" s="59"/>
      <c r="F25" s="58"/>
      <c r="G25" s="60"/>
      <c r="H25" s="58">
        <v>1</v>
      </c>
      <c r="I25" s="81" t="s">
        <v>104</v>
      </c>
      <c r="J25" s="81" t="s">
        <v>105</v>
      </c>
      <c r="K25" s="82">
        <v>1</v>
      </c>
      <c r="L25" s="84"/>
      <c r="P25" s="83"/>
    </row>
    <row r="26" s="45" customFormat="1" ht="30" customHeight="1" spans="1:16">
      <c r="A26" s="56"/>
      <c r="B26" s="57"/>
      <c r="C26" s="58"/>
      <c r="D26" s="58"/>
      <c r="E26" s="59"/>
      <c r="F26" s="58"/>
      <c r="G26" s="60"/>
      <c r="H26" s="58">
        <v>2</v>
      </c>
      <c r="I26" s="81" t="s">
        <v>106</v>
      </c>
      <c r="J26" s="81" t="s">
        <v>107</v>
      </c>
      <c r="K26" s="82">
        <v>2</v>
      </c>
      <c r="L26" s="84"/>
      <c r="P26" s="83"/>
    </row>
    <row r="27" s="45" customFormat="1" ht="30" customHeight="1" spans="1:16">
      <c r="A27" s="56"/>
      <c r="B27" s="57"/>
      <c r="C27" s="58" t="s">
        <v>108</v>
      </c>
      <c r="D27" s="58">
        <v>14</v>
      </c>
      <c r="E27" s="58" t="s">
        <v>109</v>
      </c>
      <c r="F27" s="58">
        <v>4</v>
      </c>
      <c r="G27" s="60" t="s">
        <v>110</v>
      </c>
      <c r="H27" s="58">
        <v>2</v>
      </c>
      <c r="I27" s="81" t="s">
        <v>111</v>
      </c>
      <c r="J27" s="81" t="s">
        <v>112</v>
      </c>
      <c r="K27" s="82">
        <v>2</v>
      </c>
      <c r="L27" s="84" t="s">
        <v>113</v>
      </c>
      <c r="M27" s="45" t="s">
        <v>114</v>
      </c>
      <c r="N27" s="45">
        <v>5</v>
      </c>
      <c r="O27" s="83" t="s">
        <v>115</v>
      </c>
      <c r="P27" s="45" t="s">
        <v>116</v>
      </c>
    </row>
    <row r="28" s="45" customFormat="1" ht="30" customHeight="1" spans="1:15">
      <c r="A28" s="56"/>
      <c r="B28" s="57"/>
      <c r="C28" s="58"/>
      <c r="D28" s="58"/>
      <c r="E28" s="58"/>
      <c r="F28" s="58"/>
      <c r="G28" s="60"/>
      <c r="H28" s="58">
        <v>2</v>
      </c>
      <c r="I28" s="81" t="s">
        <v>117</v>
      </c>
      <c r="J28" s="81" t="s">
        <v>118</v>
      </c>
      <c r="K28" s="82">
        <v>2</v>
      </c>
      <c r="L28" s="84"/>
      <c r="O28" s="83"/>
    </row>
    <row r="29" s="45" customFormat="1" ht="30" customHeight="1" spans="1:16">
      <c r="A29" s="56"/>
      <c r="B29" s="57"/>
      <c r="C29" s="58"/>
      <c r="D29" s="58"/>
      <c r="E29" s="58" t="s">
        <v>119</v>
      </c>
      <c r="F29" s="58">
        <v>4</v>
      </c>
      <c r="G29" s="60" t="s">
        <v>120</v>
      </c>
      <c r="H29" s="61">
        <v>4</v>
      </c>
      <c r="I29" s="81" t="s">
        <v>121</v>
      </c>
      <c r="J29" s="85" t="s">
        <v>122</v>
      </c>
      <c r="K29" s="90">
        <v>4</v>
      </c>
      <c r="L29" s="79" t="s">
        <v>123</v>
      </c>
      <c r="M29" s="45" t="s">
        <v>43</v>
      </c>
      <c r="N29" s="45">
        <v>6</v>
      </c>
      <c r="P29" s="83" t="s">
        <v>124</v>
      </c>
    </row>
    <row r="30" s="45" customFormat="1" ht="30" customHeight="1" spans="1:16">
      <c r="A30" s="56"/>
      <c r="B30" s="57"/>
      <c r="C30" s="58"/>
      <c r="D30" s="58"/>
      <c r="E30" s="58"/>
      <c r="F30" s="58"/>
      <c r="G30" s="60"/>
      <c r="H30" s="63"/>
      <c r="I30" s="81" t="s">
        <v>125</v>
      </c>
      <c r="J30" s="93"/>
      <c r="K30" s="94"/>
      <c r="L30" s="79"/>
      <c r="P30" s="83"/>
    </row>
    <row r="31" s="45" customFormat="1" ht="30" customHeight="1" spans="1:16">
      <c r="A31" s="56"/>
      <c r="B31" s="57"/>
      <c r="C31" s="58"/>
      <c r="D31" s="58"/>
      <c r="E31" s="58"/>
      <c r="F31" s="58"/>
      <c r="G31" s="60"/>
      <c r="H31" s="63"/>
      <c r="I31" s="81" t="s">
        <v>126</v>
      </c>
      <c r="J31" s="93"/>
      <c r="K31" s="94"/>
      <c r="L31" s="79"/>
      <c r="P31" s="83"/>
    </row>
    <row r="32" s="45" customFormat="1" ht="30" customHeight="1" spans="1:16">
      <c r="A32" s="56"/>
      <c r="B32" s="57"/>
      <c r="C32" s="58"/>
      <c r="D32" s="58"/>
      <c r="E32" s="58"/>
      <c r="F32" s="58"/>
      <c r="G32" s="60"/>
      <c r="H32" s="62"/>
      <c r="I32" s="81" t="s">
        <v>127</v>
      </c>
      <c r="J32" s="87"/>
      <c r="K32" s="92"/>
      <c r="L32" s="79"/>
      <c r="P32" s="83"/>
    </row>
    <row r="33" s="45" customFormat="1" ht="40" customHeight="1" spans="1:16">
      <c r="A33" s="56"/>
      <c r="B33" s="57"/>
      <c r="C33" s="58"/>
      <c r="D33" s="58"/>
      <c r="E33" s="57" t="s">
        <v>128</v>
      </c>
      <c r="F33" s="58"/>
      <c r="G33" s="60" t="s">
        <v>129</v>
      </c>
      <c r="H33" s="58">
        <v>3</v>
      </c>
      <c r="I33" s="81" t="s">
        <v>130</v>
      </c>
      <c r="J33" s="81" t="s">
        <v>131</v>
      </c>
      <c r="K33" s="82">
        <v>3</v>
      </c>
      <c r="L33" s="79"/>
      <c r="P33" s="83"/>
    </row>
    <row r="34" s="45" customFormat="1" ht="80" customHeight="1" spans="1:15">
      <c r="A34" s="56"/>
      <c r="B34" s="57"/>
      <c r="C34" s="58"/>
      <c r="D34" s="58"/>
      <c r="E34" s="57"/>
      <c r="F34" s="58">
        <v>4</v>
      </c>
      <c r="G34" s="60"/>
      <c r="H34" s="58">
        <v>3</v>
      </c>
      <c r="I34" s="81" t="s">
        <v>132</v>
      </c>
      <c r="J34" s="81" t="s">
        <v>133</v>
      </c>
      <c r="K34" s="82">
        <v>1.5</v>
      </c>
      <c r="L34" s="79" t="s">
        <v>134</v>
      </c>
      <c r="M34" s="45" t="s">
        <v>114</v>
      </c>
      <c r="N34" s="45">
        <v>7</v>
      </c>
      <c r="O34" s="83" t="s">
        <v>135</v>
      </c>
    </row>
    <row r="35" s="45" customFormat="1" ht="60" customHeight="1" spans="1:16">
      <c r="A35" s="56"/>
      <c r="B35" s="57"/>
      <c r="C35" s="58" t="s">
        <v>136</v>
      </c>
      <c r="D35" s="58">
        <v>4</v>
      </c>
      <c r="E35" s="58" t="s">
        <v>109</v>
      </c>
      <c r="F35" s="58">
        <v>2</v>
      </c>
      <c r="G35" s="60" t="s">
        <v>137</v>
      </c>
      <c r="H35" s="58">
        <v>2</v>
      </c>
      <c r="I35" s="81" t="s">
        <v>138</v>
      </c>
      <c r="J35" s="81" t="s">
        <v>139</v>
      </c>
      <c r="K35" s="82">
        <v>2</v>
      </c>
      <c r="L35" s="79" t="s">
        <v>140</v>
      </c>
      <c r="M35" s="45" t="s">
        <v>114</v>
      </c>
      <c r="N35" s="45">
        <v>8</v>
      </c>
      <c r="O35" s="45" t="s">
        <v>141</v>
      </c>
      <c r="P35" s="83" t="s">
        <v>142</v>
      </c>
    </row>
    <row r="36" s="45" customFormat="1" ht="30" customHeight="1" spans="1:16">
      <c r="A36" s="56"/>
      <c r="B36" s="57"/>
      <c r="C36" s="58"/>
      <c r="D36" s="58"/>
      <c r="E36" s="58"/>
      <c r="F36" s="58"/>
      <c r="G36" s="60"/>
      <c r="H36" s="58">
        <v>2</v>
      </c>
      <c r="I36" s="81" t="s">
        <v>143</v>
      </c>
      <c r="J36" s="81" t="s">
        <v>144</v>
      </c>
      <c r="K36" s="82">
        <v>2</v>
      </c>
      <c r="L36" s="79"/>
      <c r="P36" s="83"/>
    </row>
    <row r="37" s="45" customFormat="1" ht="40" customHeight="1" spans="1:16">
      <c r="A37" s="52" t="s">
        <v>13</v>
      </c>
      <c r="B37" s="64">
        <f>D37+D41+D44+D48</f>
        <v>30</v>
      </c>
      <c r="C37" s="54" t="s">
        <v>145</v>
      </c>
      <c r="D37" s="54">
        <v>8</v>
      </c>
      <c r="E37" s="54" t="s">
        <v>146</v>
      </c>
      <c r="F37" s="54">
        <v>6</v>
      </c>
      <c r="G37" s="55" t="s">
        <v>147</v>
      </c>
      <c r="H37" s="54">
        <v>2</v>
      </c>
      <c r="I37" s="77" t="s">
        <v>148</v>
      </c>
      <c r="J37" s="77" t="s">
        <v>149</v>
      </c>
      <c r="K37" s="78">
        <v>2</v>
      </c>
      <c r="L37" s="79" t="s">
        <v>150</v>
      </c>
      <c r="M37" s="45" t="s">
        <v>43</v>
      </c>
      <c r="N37" s="45">
        <v>12</v>
      </c>
      <c r="P37" s="95" t="s">
        <v>151</v>
      </c>
    </row>
    <row r="38" s="45" customFormat="1" ht="40" customHeight="1" spans="1:16">
      <c r="A38" s="52"/>
      <c r="B38" s="65"/>
      <c r="C38" s="54"/>
      <c r="D38" s="54"/>
      <c r="E38" s="54" t="s">
        <v>152</v>
      </c>
      <c r="F38" s="54">
        <v>3</v>
      </c>
      <c r="G38" s="55" t="s">
        <v>153</v>
      </c>
      <c r="H38" s="54">
        <v>2</v>
      </c>
      <c r="I38" s="77" t="s">
        <v>154</v>
      </c>
      <c r="J38" s="77" t="s">
        <v>155</v>
      </c>
      <c r="K38" s="78">
        <v>2</v>
      </c>
      <c r="L38" s="79" t="s">
        <v>156</v>
      </c>
      <c r="M38" s="45" t="s">
        <v>43</v>
      </c>
      <c r="N38" s="45">
        <v>13</v>
      </c>
      <c r="P38" s="95" t="s">
        <v>157</v>
      </c>
    </row>
    <row r="39" s="45" customFormat="1" ht="40" customHeight="1" spans="1:16">
      <c r="A39" s="52"/>
      <c r="B39" s="65"/>
      <c r="C39" s="54"/>
      <c r="D39" s="54"/>
      <c r="E39" s="54" t="s">
        <v>158</v>
      </c>
      <c r="F39" s="54">
        <v>3</v>
      </c>
      <c r="G39" s="55" t="s">
        <v>159</v>
      </c>
      <c r="H39" s="54">
        <v>2</v>
      </c>
      <c r="I39" s="77" t="s">
        <v>160</v>
      </c>
      <c r="J39" s="77" t="s">
        <v>161</v>
      </c>
      <c r="K39" s="78">
        <v>2</v>
      </c>
      <c r="L39" s="79" t="s">
        <v>162</v>
      </c>
      <c r="M39" s="45" t="s">
        <v>43</v>
      </c>
      <c r="N39" s="45">
        <v>14</v>
      </c>
      <c r="P39" s="95" t="s">
        <v>163</v>
      </c>
    </row>
    <row r="40" s="45" customFormat="1" ht="60" customHeight="1" spans="1:16">
      <c r="A40" s="52"/>
      <c r="B40" s="65"/>
      <c r="C40" s="54"/>
      <c r="D40" s="54"/>
      <c r="E40" s="54" t="s">
        <v>164</v>
      </c>
      <c r="F40" s="54">
        <v>3</v>
      </c>
      <c r="G40" s="55" t="s">
        <v>165</v>
      </c>
      <c r="H40" s="54">
        <v>2</v>
      </c>
      <c r="I40" s="77" t="s">
        <v>166</v>
      </c>
      <c r="J40" s="77" t="s">
        <v>167</v>
      </c>
      <c r="K40" s="78">
        <v>2</v>
      </c>
      <c r="L40" s="79" t="s">
        <v>168</v>
      </c>
      <c r="M40" s="45" t="s">
        <v>43</v>
      </c>
      <c r="N40" s="45">
        <v>15</v>
      </c>
      <c r="P40" s="83" t="s">
        <v>169</v>
      </c>
    </row>
    <row r="41" s="45" customFormat="1" ht="40" customHeight="1" spans="1:16">
      <c r="A41" s="52"/>
      <c r="B41" s="65"/>
      <c r="C41" s="54" t="s">
        <v>170</v>
      </c>
      <c r="D41" s="54">
        <v>3</v>
      </c>
      <c r="E41" s="54" t="s">
        <v>171</v>
      </c>
      <c r="F41" s="54">
        <v>2</v>
      </c>
      <c r="G41" s="55" t="s">
        <v>172</v>
      </c>
      <c r="H41" s="54">
        <v>1</v>
      </c>
      <c r="I41" s="77" t="s">
        <v>173</v>
      </c>
      <c r="J41" s="77" t="s">
        <v>174</v>
      </c>
      <c r="K41" s="78">
        <v>1</v>
      </c>
      <c r="L41" s="79" t="s">
        <v>175</v>
      </c>
      <c r="M41" s="45" t="s">
        <v>43</v>
      </c>
      <c r="N41" s="45">
        <v>17</v>
      </c>
      <c r="P41" s="95" t="s">
        <v>176</v>
      </c>
    </row>
    <row r="42" s="45" customFormat="1" ht="40" customHeight="1" spans="1:15">
      <c r="A42" s="52"/>
      <c r="B42" s="65"/>
      <c r="C42" s="54"/>
      <c r="D42" s="54"/>
      <c r="E42" s="54" t="s">
        <v>177</v>
      </c>
      <c r="F42" s="54">
        <v>2</v>
      </c>
      <c r="G42" s="55" t="s">
        <v>178</v>
      </c>
      <c r="H42" s="54">
        <v>1</v>
      </c>
      <c r="I42" s="77" t="s">
        <v>179</v>
      </c>
      <c r="J42" s="77" t="s">
        <v>174</v>
      </c>
      <c r="K42" s="78">
        <v>1</v>
      </c>
      <c r="L42" s="79" t="s">
        <v>180</v>
      </c>
      <c r="M42" s="96" t="s">
        <v>114</v>
      </c>
      <c r="N42" s="45">
        <v>18</v>
      </c>
      <c r="O42" s="83" t="s">
        <v>181</v>
      </c>
    </row>
    <row r="43" s="45" customFormat="1" ht="40" customHeight="1" spans="1:15">
      <c r="A43" s="52"/>
      <c r="B43" s="65"/>
      <c r="C43" s="54"/>
      <c r="D43" s="54"/>
      <c r="E43" s="54" t="s">
        <v>182</v>
      </c>
      <c r="F43" s="54">
        <v>2</v>
      </c>
      <c r="G43" s="55" t="s">
        <v>183</v>
      </c>
      <c r="H43" s="54">
        <v>1</v>
      </c>
      <c r="I43" s="77" t="s">
        <v>184</v>
      </c>
      <c r="J43" s="77" t="s">
        <v>174</v>
      </c>
      <c r="K43" s="78">
        <v>1</v>
      </c>
      <c r="L43" s="79" t="s">
        <v>185</v>
      </c>
      <c r="M43" s="45" t="s">
        <v>114</v>
      </c>
      <c r="N43" s="45">
        <v>19</v>
      </c>
      <c r="O43" s="83" t="s">
        <v>186</v>
      </c>
    </row>
    <row r="44" s="45" customFormat="1" ht="40" customHeight="1" spans="1:16">
      <c r="A44" s="52"/>
      <c r="B44" s="65"/>
      <c r="C44" s="54" t="s">
        <v>16</v>
      </c>
      <c r="D44" s="54">
        <v>8</v>
      </c>
      <c r="E44" s="54" t="s">
        <v>187</v>
      </c>
      <c r="F44" s="54">
        <v>2</v>
      </c>
      <c r="G44" s="55" t="s">
        <v>188</v>
      </c>
      <c r="H44" s="54">
        <v>2</v>
      </c>
      <c r="I44" s="77" t="s">
        <v>189</v>
      </c>
      <c r="J44" s="77" t="s">
        <v>190</v>
      </c>
      <c r="K44" s="78">
        <v>2</v>
      </c>
      <c r="L44" s="79" t="s">
        <v>191</v>
      </c>
      <c r="M44" s="45" t="s">
        <v>43</v>
      </c>
      <c r="N44" s="45">
        <v>20</v>
      </c>
      <c r="P44" s="45" t="s">
        <v>192</v>
      </c>
    </row>
    <row r="45" s="45" customFormat="1" ht="60" customHeight="1" spans="1:16">
      <c r="A45" s="52"/>
      <c r="B45" s="65"/>
      <c r="C45" s="54"/>
      <c r="D45" s="54"/>
      <c r="E45" s="54" t="s">
        <v>193</v>
      </c>
      <c r="F45" s="54">
        <v>2</v>
      </c>
      <c r="G45" s="55" t="s">
        <v>194</v>
      </c>
      <c r="H45" s="54">
        <v>2</v>
      </c>
      <c r="I45" s="77" t="s">
        <v>195</v>
      </c>
      <c r="J45" s="77" t="s">
        <v>196</v>
      </c>
      <c r="K45" s="78">
        <v>2</v>
      </c>
      <c r="L45" s="97" t="s">
        <v>197</v>
      </c>
      <c r="M45" s="45" t="s">
        <v>43</v>
      </c>
      <c r="N45" s="45">
        <v>21</v>
      </c>
      <c r="P45" s="45" t="s">
        <v>198</v>
      </c>
    </row>
    <row r="46" s="45" customFormat="1" ht="60" customHeight="1" spans="1:12">
      <c r="A46" s="52"/>
      <c r="B46" s="65"/>
      <c r="C46" s="54"/>
      <c r="D46" s="54"/>
      <c r="E46" s="54" t="s">
        <v>199</v>
      </c>
      <c r="F46" s="54"/>
      <c r="G46" s="55" t="s">
        <v>200</v>
      </c>
      <c r="H46" s="54">
        <v>2</v>
      </c>
      <c r="I46" s="77" t="s">
        <v>201</v>
      </c>
      <c r="J46" s="77" t="s">
        <v>202</v>
      </c>
      <c r="K46" s="78">
        <v>2</v>
      </c>
      <c r="L46" s="97"/>
    </row>
    <row r="47" s="45" customFormat="1" ht="60" customHeight="1" spans="1:12">
      <c r="A47" s="52"/>
      <c r="B47" s="65"/>
      <c r="C47" s="54"/>
      <c r="D47" s="54"/>
      <c r="E47" s="54" t="s">
        <v>203</v>
      </c>
      <c r="F47" s="54"/>
      <c r="G47" s="55" t="s">
        <v>204</v>
      </c>
      <c r="H47" s="54">
        <v>2</v>
      </c>
      <c r="I47" s="77" t="s">
        <v>205</v>
      </c>
      <c r="J47" s="77" t="s">
        <v>93</v>
      </c>
      <c r="K47" s="98">
        <f>2*0.36</f>
        <v>0.72</v>
      </c>
      <c r="L47" s="97"/>
    </row>
    <row r="48" s="45" customFormat="1" ht="60" customHeight="1" spans="1:16">
      <c r="A48" s="52"/>
      <c r="B48" s="65"/>
      <c r="C48" s="66" t="s">
        <v>15</v>
      </c>
      <c r="D48" s="66">
        <v>11</v>
      </c>
      <c r="E48" s="66" t="s">
        <v>206</v>
      </c>
      <c r="F48" s="54">
        <v>7</v>
      </c>
      <c r="G48" s="55" t="s">
        <v>207</v>
      </c>
      <c r="H48" s="54">
        <v>4</v>
      </c>
      <c r="I48" s="77" t="s">
        <v>208</v>
      </c>
      <c r="J48" s="77" t="s">
        <v>209</v>
      </c>
      <c r="K48" s="78">
        <v>4</v>
      </c>
      <c r="L48" s="79" t="s">
        <v>210</v>
      </c>
      <c r="M48" s="45" t="s">
        <v>43</v>
      </c>
      <c r="N48" s="45">
        <v>22</v>
      </c>
      <c r="P48" s="45" t="s">
        <v>198</v>
      </c>
    </row>
    <row r="49" s="45" customFormat="1" ht="80" customHeight="1" spans="1:12">
      <c r="A49" s="52"/>
      <c r="B49" s="65"/>
      <c r="C49" s="67"/>
      <c r="D49" s="67"/>
      <c r="E49" s="67"/>
      <c r="F49" s="54"/>
      <c r="G49" s="55" t="s">
        <v>211</v>
      </c>
      <c r="H49" s="54">
        <v>4</v>
      </c>
      <c r="I49" s="77" t="s">
        <v>212</v>
      </c>
      <c r="J49" s="77" t="s">
        <v>213</v>
      </c>
      <c r="K49" s="78">
        <v>2</v>
      </c>
      <c r="L49" s="79"/>
    </row>
    <row r="50" s="45" customFormat="1" ht="100" customHeight="1" spans="1:12">
      <c r="A50" s="52"/>
      <c r="B50" s="68"/>
      <c r="C50" s="69"/>
      <c r="D50" s="69"/>
      <c r="E50" s="69"/>
      <c r="F50" s="54"/>
      <c r="G50" s="55" t="s">
        <v>214</v>
      </c>
      <c r="H50" s="54">
        <v>3</v>
      </c>
      <c r="I50" s="77" t="s">
        <v>215</v>
      </c>
      <c r="J50" s="77"/>
      <c r="K50" s="78">
        <v>1</v>
      </c>
      <c r="L50" s="79"/>
    </row>
    <row r="51" s="45" customFormat="1" ht="80.15" customHeight="1" spans="1:16">
      <c r="A51" s="56" t="s">
        <v>18</v>
      </c>
      <c r="B51" s="57">
        <f>D51+D52+D53+D54</f>
        <v>24</v>
      </c>
      <c r="C51" s="58" t="s">
        <v>216</v>
      </c>
      <c r="D51" s="58">
        <f>F51</f>
        <v>6</v>
      </c>
      <c r="E51" s="58" t="s">
        <v>217</v>
      </c>
      <c r="F51" s="58">
        <v>6</v>
      </c>
      <c r="G51" s="60" t="s">
        <v>218</v>
      </c>
      <c r="H51" s="58">
        <v>6</v>
      </c>
      <c r="I51" s="81" t="s">
        <v>219</v>
      </c>
      <c r="J51" s="81" t="s">
        <v>220</v>
      </c>
      <c r="K51" s="82">
        <v>6</v>
      </c>
      <c r="L51" s="79" t="s">
        <v>221</v>
      </c>
      <c r="M51" s="45" t="s">
        <v>43</v>
      </c>
      <c r="N51" s="45">
        <v>23</v>
      </c>
      <c r="P51" s="95" t="s">
        <v>222</v>
      </c>
    </row>
    <row r="52" s="45" customFormat="1" ht="80" customHeight="1" spans="1:16">
      <c r="A52" s="56"/>
      <c r="B52" s="57"/>
      <c r="C52" s="58" t="s">
        <v>223</v>
      </c>
      <c r="D52" s="58">
        <f>F52</f>
        <v>6</v>
      </c>
      <c r="E52" s="58" t="s">
        <v>224</v>
      </c>
      <c r="F52" s="58">
        <v>6</v>
      </c>
      <c r="G52" s="60" t="s">
        <v>225</v>
      </c>
      <c r="H52" s="58">
        <v>6</v>
      </c>
      <c r="I52" s="81" t="s">
        <v>226</v>
      </c>
      <c r="J52" s="81" t="s">
        <v>227</v>
      </c>
      <c r="K52" s="82">
        <v>6</v>
      </c>
      <c r="L52" s="79" t="s">
        <v>228</v>
      </c>
      <c r="M52" s="45" t="s">
        <v>43</v>
      </c>
      <c r="N52" s="45">
        <v>24</v>
      </c>
      <c r="P52" s="95" t="s">
        <v>229</v>
      </c>
    </row>
    <row r="53" s="45" customFormat="1" ht="100" customHeight="1" spans="1:16">
      <c r="A53" s="56"/>
      <c r="B53" s="57"/>
      <c r="C53" s="58" t="s">
        <v>21</v>
      </c>
      <c r="D53" s="58">
        <v>6</v>
      </c>
      <c r="E53" s="58" t="s">
        <v>230</v>
      </c>
      <c r="F53" s="58">
        <v>4</v>
      </c>
      <c r="G53" s="60" t="s">
        <v>231</v>
      </c>
      <c r="H53" s="58">
        <v>6</v>
      </c>
      <c r="I53" s="81" t="s">
        <v>232</v>
      </c>
      <c r="J53" s="81" t="s">
        <v>233</v>
      </c>
      <c r="K53" s="82">
        <v>4</v>
      </c>
      <c r="L53" s="79" t="s">
        <v>234</v>
      </c>
      <c r="M53" s="45" t="s">
        <v>43</v>
      </c>
      <c r="N53" s="45">
        <v>25</v>
      </c>
      <c r="P53" s="99" t="s">
        <v>235</v>
      </c>
    </row>
    <row r="54" s="45" customFormat="1" ht="100" customHeight="1" spans="1:14">
      <c r="A54" s="56"/>
      <c r="B54" s="57"/>
      <c r="C54" s="58" t="s">
        <v>22</v>
      </c>
      <c r="D54" s="58">
        <v>6</v>
      </c>
      <c r="E54" s="58" t="s">
        <v>236</v>
      </c>
      <c r="F54" s="58">
        <v>8</v>
      </c>
      <c r="G54" s="60" t="s">
        <v>237</v>
      </c>
      <c r="H54" s="58">
        <v>6</v>
      </c>
      <c r="I54" s="81" t="s">
        <v>238</v>
      </c>
      <c r="J54" s="81" t="s">
        <v>239</v>
      </c>
      <c r="K54" s="100">
        <f>3+80%*3/95%</f>
        <v>5.52631578947368</v>
      </c>
      <c r="L54" s="79" t="s">
        <v>240</v>
      </c>
      <c r="M54" s="45" t="s">
        <v>114</v>
      </c>
      <c r="N54" s="45">
        <v>26</v>
      </c>
    </row>
    <row r="55" s="46" customFormat="1" ht="35.15" customHeight="1" spans="1:12">
      <c r="A55" s="70" t="s">
        <v>30</v>
      </c>
      <c r="B55" s="70"/>
      <c r="C55" s="70"/>
      <c r="D55" s="70"/>
      <c r="E55" s="71"/>
      <c r="F55" s="70">
        <v>100</v>
      </c>
      <c r="G55" s="71"/>
      <c r="H55" s="58">
        <f>SUM(H3:H54)</f>
        <v>100</v>
      </c>
      <c r="I55" s="71"/>
      <c r="J55" s="71"/>
      <c r="K55" s="100">
        <f>SUM(K3:K54)</f>
        <v>85.9663157894737</v>
      </c>
      <c r="L55" s="79"/>
    </row>
    <row r="56" spans="1:11">
      <c r="A56" s="72"/>
      <c r="B56" s="72"/>
      <c r="C56" s="72"/>
      <c r="D56" s="72"/>
      <c r="E56" s="73"/>
      <c r="F56" s="73"/>
      <c r="G56" s="73"/>
      <c r="H56" s="73"/>
      <c r="I56" s="73"/>
      <c r="J56" s="73"/>
      <c r="K56" s="72"/>
    </row>
    <row r="57" spans="1:11">
      <c r="A57" s="72"/>
      <c r="B57" s="72"/>
      <c r="C57" s="72"/>
      <c r="D57" s="72"/>
      <c r="E57" s="73"/>
      <c r="F57" s="73"/>
      <c r="G57" s="73"/>
      <c r="H57" s="73"/>
      <c r="I57" s="73"/>
      <c r="J57" s="73"/>
      <c r="K57" s="72"/>
    </row>
    <row r="58" spans="1:11">
      <c r="A58" s="72"/>
      <c r="B58" s="72"/>
      <c r="C58" s="72"/>
      <c r="D58" s="72"/>
      <c r="E58" s="73"/>
      <c r="F58" s="73"/>
      <c r="G58" s="73"/>
      <c r="H58" s="73"/>
      <c r="I58" s="73"/>
      <c r="J58" s="73"/>
      <c r="K58" s="72"/>
    </row>
    <row r="59" spans="1:11">
      <c r="A59" s="72"/>
      <c r="B59" s="72"/>
      <c r="C59" s="72"/>
      <c r="D59" s="72"/>
      <c r="E59" s="73"/>
      <c r="F59" s="73"/>
      <c r="G59" s="73"/>
      <c r="H59" s="73"/>
      <c r="I59" s="73"/>
      <c r="J59" s="73"/>
      <c r="K59" s="72"/>
    </row>
    <row r="60" spans="1:11">
      <c r="A60" s="72"/>
      <c r="B60" s="72"/>
      <c r="C60" s="72"/>
      <c r="D60" s="72"/>
      <c r="E60" s="73"/>
      <c r="F60" s="73"/>
      <c r="G60" s="73"/>
      <c r="H60" s="73"/>
      <c r="I60" s="73"/>
      <c r="J60" s="73"/>
      <c r="K60" s="72"/>
    </row>
    <row r="61" spans="1:11">
      <c r="A61" s="72"/>
      <c r="B61" s="72"/>
      <c r="C61" s="72"/>
      <c r="D61" s="72"/>
      <c r="E61" s="73"/>
      <c r="F61" s="73"/>
      <c r="G61" s="73"/>
      <c r="H61" s="73"/>
      <c r="I61" s="73"/>
      <c r="J61" s="73"/>
      <c r="K61" s="72"/>
    </row>
    <row r="62" spans="1:11">
      <c r="A62" s="72"/>
      <c r="B62" s="72"/>
      <c r="C62" s="72"/>
      <c r="D62" s="72"/>
      <c r="E62" s="73"/>
      <c r="F62" s="73"/>
      <c r="G62" s="73"/>
      <c r="H62" s="73"/>
      <c r="I62" s="73"/>
      <c r="J62" s="73"/>
      <c r="K62" s="72"/>
    </row>
    <row r="63" spans="1:11">
      <c r="A63" s="72"/>
      <c r="B63" s="72"/>
      <c r="C63" s="72"/>
      <c r="D63" s="72"/>
      <c r="E63" s="73"/>
      <c r="F63" s="73"/>
      <c r="G63" s="73"/>
      <c r="H63" s="73"/>
      <c r="I63" s="73"/>
      <c r="J63" s="73"/>
      <c r="K63" s="72"/>
    </row>
    <row r="64" spans="1:11">
      <c r="A64" s="72"/>
      <c r="B64" s="72"/>
      <c r="C64" s="72"/>
      <c r="D64" s="72"/>
      <c r="E64" s="73"/>
      <c r="F64" s="73"/>
      <c r="G64" s="73"/>
      <c r="H64" s="73"/>
      <c r="I64" s="73"/>
      <c r="J64" s="73"/>
      <c r="K64" s="72"/>
    </row>
    <row r="65" spans="1:11">
      <c r="A65" s="72"/>
      <c r="B65" s="72"/>
      <c r="C65" s="72"/>
      <c r="D65" s="72"/>
      <c r="E65" s="73"/>
      <c r="F65" s="73"/>
      <c r="G65" s="73"/>
      <c r="H65" s="73"/>
      <c r="I65" s="73"/>
      <c r="J65" s="73"/>
      <c r="K65" s="72"/>
    </row>
    <row r="66" spans="1:11">
      <c r="A66" s="72"/>
      <c r="B66" s="72"/>
      <c r="C66" s="72"/>
      <c r="D66" s="72"/>
      <c r="E66" s="73"/>
      <c r="F66" s="73"/>
      <c r="G66" s="73"/>
      <c r="H66" s="73"/>
      <c r="I66" s="73"/>
      <c r="J66" s="73"/>
      <c r="K66" s="72"/>
    </row>
    <row r="67" spans="1:11">
      <c r="A67" s="72"/>
      <c r="B67" s="72"/>
      <c r="C67" s="72"/>
      <c r="D67" s="72"/>
      <c r="E67" s="73"/>
      <c r="F67" s="73"/>
      <c r="G67" s="73"/>
      <c r="H67" s="73"/>
      <c r="I67" s="73"/>
      <c r="J67" s="73"/>
      <c r="K67" s="72"/>
    </row>
    <row r="68" spans="1:11">
      <c r="A68" s="72"/>
      <c r="B68" s="72"/>
      <c r="C68" s="72"/>
      <c r="D68" s="72"/>
      <c r="E68" s="73"/>
      <c r="F68" s="73"/>
      <c r="G68" s="73"/>
      <c r="H68" s="73"/>
      <c r="I68" s="73"/>
      <c r="J68" s="73"/>
      <c r="K68" s="72"/>
    </row>
    <row r="69" spans="1:11">
      <c r="A69" s="72"/>
      <c r="B69" s="72"/>
      <c r="C69" s="72"/>
      <c r="D69" s="72"/>
      <c r="E69" s="73"/>
      <c r="F69" s="73"/>
      <c r="G69" s="73"/>
      <c r="H69" s="73"/>
      <c r="I69" s="73"/>
      <c r="J69" s="73"/>
      <c r="K69" s="72"/>
    </row>
    <row r="70" spans="1:11">
      <c r="A70" s="72"/>
      <c r="B70" s="72"/>
      <c r="C70" s="72"/>
      <c r="D70" s="72"/>
      <c r="E70" s="73"/>
      <c r="F70" s="73"/>
      <c r="G70" s="73"/>
      <c r="H70" s="73"/>
      <c r="I70" s="73"/>
      <c r="J70" s="73"/>
      <c r="K70" s="72"/>
    </row>
    <row r="71" spans="1:11">
      <c r="A71" s="72"/>
      <c r="B71" s="72"/>
      <c r="C71" s="72"/>
      <c r="D71" s="72"/>
      <c r="E71" s="73"/>
      <c r="F71" s="73"/>
      <c r="G71" s="73"/>
      <c r="H71" s="73"/>
      <c r="I71" s="73"/>
      <c r="J71" s="73"/>
      <c r="K71" s="72"/>
    </row>
    <row r="72" spans="1:11">
      <c r="A72" s="72"/>
      <c r="B72" s="72"/>
      <c r="C72" s="72"/>
      <c r="D72" s="72"/>
      <c r="E72" s="73"/>
      <c r="F72" s="73"/>
      <c r="G72" s="73"/>
      <c r="H72" s="73"/>
      <c r="I72" s="73"/>
      <c r="J72" s="73"/>
      <c r="K72" s="72"/>
    </row>
    <row r="73" spans="1:11">
      <c r="A73" s="72"/>
      <c r="B73" s="72"/>
      <c r="C73" s="72"/>
      <c r="D73" s="72"/>
      <c r="E73" s="73"/>
      <c r="F73" s="73"/>
      <c r="G73" s="73"/>
      <c r="H73" s="73"/>
      <c r="I73" s="73"/>
      <c r="J73" s="73"/>
      <c r="K73" s="72"/>
    </row>
    <row r="74" spans="1:11">
      <c r="A74" s="72"/>
      <c r="B74" s="72"/>
      <c r="C74" s="72"/>
      <c r="D74" s="72"/>
      <c r="E74" s="73"/>
      <c r="F74" s="73"/>
      <c r="G74" s="73"/>
      <c r="H74" s="73"/>
      <c r="I74" s="73"/>
      <c r="J74" s="73"/>
      <c r="K74" s="72"/>
    </row>
    <row r="75" spans="1:11">
      <c r="A75" s="72"/>
      <c r="B75" s="72"/>
      <c r="C75" s="72"/>
      <c r="D75" s="72"/>
      <c r="E75" s="73"/>
      <c r="F75" s="73"/>
      <c r="G75" s="73"/>
      <c r="H75" s="73"/>
      <c r="I75" s="73"/>
      <c r="J75" s="73"/>
      <c r="K75" s="72"/>
    </row>
    <row r="76" spans="1:11">
      <c r="A76" s="72"/>
      <c r="B76" s="72"/>
      <c r="C76" s="72"/>
      <c r="D76" s="72"/>
      <c r="E76" s="73"/>
      <c r="F76" s="73"/>
      <c r="G76" s="73"/>
      <c r="H76" s="73"/>
      <c r="I76" s="73"/>
      <c r="J76" s="73"/>
      <c r="K76" s="72"/>
    </row>
    <row r="77" spans="1:11">
      <c r="A77" s="72"/>
      <c r="B77" s="72"/>
      <c r="C77" s="72"/>
      <c r="D77" s="72"/>
      <c r="E77" s="73"/>
      <c r="F77" s="73"/>
      <c r="G77" s="73"/>
      <c r="H77" s="73"/>
      <c r="I77" s="73"/>
      <c r="J77" s="73"/>
      <c r="K77" s="72"/>
    </row>
    <row r="78" spans="1:11">
      <c r="A78" s="72"/>
      <c r="B78" s="72"/>
      <c r="C78" s="72"/>
      <c r="D78" s="72"/>
      <c r="E78" s="73"/>
      <c r="F78" s="73"/>
      <c r="G78" s="73"/>
      <c r="H78" s="73"/>
      <c r="I78" s="73"/>
      <c r="J78" s="73"/>
      <c r="K78" s="72"/>
    </row>
    <row r="79" spans="1:11">
      <c r="A79" s="72"/>
      <c r="B79" s="72"/>
      <c r="C79" s="72"/>
      <c r="D79" s="72"/>
      <c r="E79" s="73"/>
      <c r="F79" s="73"/>
      <c r="G79" s="73"/>
      <c r="H79" s="73"/>
      <c r="I79" s="73"/>
      <c r="J79" s="73"/>
      <c r="K79" s="72"/>
    </row>
    <row r="80" spans="1:11">
      <c r="A80" s="72"/>
      <c r="B80" s="72"/>
      <c r="C80" s="72"/>
      <c r="D80" s="72"/>
      <c r="E80" s="73"/>
      <c r="F80" s="73"/>
      <c r="G80" s="73"/>
      <c r="H80" s="73"/>
      <c r="I80" s="73"/>
      <c r="J80" s="73"/>
      <c r="K80" s="72"/>
    </row>
  </sheetData>
  <mergeCells count="69">
    <mergeCell ref="A1:K1"/>
    <mergeCell ref="A55:D55"/>
    <mergeCell ref="A3:A15"/>
    <mergeCell ref="A16:A36"/>
    <mergeCell ref="A37:A49"/>
    <mergeCell ref="A51:A54"/>
    <mergeCell ref="B3:B15"/>
    <mergeCell ref="B16:B36"/>
    <mergeCell ref="B37:B50"/>
    <mergeCell ref="B51:B54"/>
    <mergeCell ref="C3:C8"/>
    <mergeCell ref="C9:C15"/>
    <mergeCell ref="C16:C26"/>
    <mergeCell ref="C27:C34"/>
    <mergeCell ref="C35:C36"/>
    <mergeCell ref="C37:C40"/>
    <mergeCell ref="C41:C43"/>
    <mergeCell ref="C44:C47"/>
    <mergeCell ref="C48:C50"/>
    <mergeCell ref="D3:D8"/>
    <mergeCell ref="D9:D15"/>
    <mergeCell ref="D16:D26"/>
    <mergeCell ref="D27:D34"/>
    <mergeCell ref="D35:D36"/>
    <mergeCell ref="D37:D40"/>
    <mergeCell ref="D41:D43"/>
    <mergeCell ref="D44:D47"/>
    <mergeCell ref="D48:D50"/>
    <mergeCell ref="E3:E5"/>
    <mergeCell ref="E6:E8"/>
    <mergeCell ref="E9:E12"/>
    <mergeCell ref="E13:E15"/>
    <mergeCell ref="E16:E18"/>
    <mergeCell ref="E19:E20"/>
    <mergeCell ref="E21:E22"/>
    <mergeCell ref="E23:E26"/>
    <mergeCell ref="E27:E28"/>
    <mergeCell ref="E29:E32"/>
    <mergeCell ref="E33:E34"/>
    <mergeCell ref="E35:E36"/>
    <mergeCell ref="E48:E50"/>
    <mergeCell ref="F3:F5"/>
    <mergeCell ref="F6:F8"/>
    <mergeCell ref="F9:F12"/>
    <mergeCell ref="F13:F15"/>
    <mergeCell ref="F16:F18"/>
    <mergeCell ref="G3:G5"/>
    <mergeCell ref="G6:G8"/>
    <mergeCell ref="G9:G12"/>
    <mergeCell ref="G13:G15"/>
    <mergeCell ref="G16:G18"/>
    <mergeCell ref="G19:G20"/>
    <mergeCell ref="G21:G22"/>
    <mergeCell ref="G23:G26"/>
    <mergeCell ref="G27:G28"/>
    <mergeCell ref="G29:G32"/>
    <mergeCell ref="G33:G34"/>
    <mergeCell ref="G35:G36"/>
    <mergeCell ref="H19:H20"/>
    <mergeCell ref="H21:H22"/>
    <mergeCell ref="H29:H32"/>
    <mergeCell ref="I19:I20"/>
    <mergeCell ref="I21:I22"/>
    <mergeCell ref="J19:J20"/>
    <mergeCell ref="J21:J22"/>
    <mergeCell ref="J29:J32"/>
    <mergeCell ref="K19:K20"/>
    <mergeCell ref="K21:K22"/>
    <mergeCell ref="K29:K32"/>
  </mergeCells>
  <printOptions horizontalCentered="1"/>
  <pageMargins left="0.31496062992126" right="0.118110236220472" top="0.590551181102362" bottom="0.433070866141732" header="0.31496062992126" footer="0.236220472440945"/>
  <pageSetup paperSize="9" scale="57" firstPageNumber="42" orientation="landscape" useFirstPageNumber="1"/>
  <headerFooter alignWithMargins="0">
    <oddFooter>&amp;C&amp;18&amp;P</oddFooter>
    <firstFooter>&amp;C28</first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B8" sqref="B8:B11"/>
    </sheetView>
  </sheetViews>
  <sheetFormatPr defaultColWidth="9" defaultRowHeight="13.5" outlineLevelCol="7"/>
  <cols>
    <col min="2" max="3" width="19.45" customWidth="1"/>
    <col min="4" max="8" width="16.725" customWidth="1"/>
  </cols>
  <sheetData>
    <row r="1" ht="40" customHeight="1" spans="1:7">
      <c r="A1" s="31" t="s">
        <v>241</v>
      </c>
      <c r="B1" s="31"/>
      <c r="C1" s="31"/>
      <c r="D1" s="31"/>
      <c r="E1" s="31"/>
      <c r="F1" s="31"/>
      <c r="G1" s="31"/>
    </row>
    <row r="2" s="30" customFormat="1" ht="28" customHeight="1" spans="1:8">
      <c r="A2" s="32" t="s">
        <v>242</v>
      </c>
      <c r="B2" s="32" t="s">
        <v>243</v>
      </c>
      <c r="C2" s="32" t="s">
        <v>244</v>
      </c>
      <c r="D2" s="32" t="s">
        <v>245</v>
      </c>
      <c r="E2" s="32" t="s">
        <v>245</v>
      </c>
      <c r="F2" s="32" t="s">
        <v>245</v>
      </c>
      <c r="G2" s="32" t="s">
        <v>245</v>
      </c>
      <c r="H2" s="30" t="s">
        <v>246</v>
      </c>
    </row>
    <row r="3" ht="25" customHeight="1" spans="1:7">
      <c r="A3" s="33" t="s">
        <v>247</v>
      </c>
      <c r="B3" s="34" t="s">
        <v>248</v>
      </c>
      <c r="C3" s="34" t="s">
        <v>249</v>
      </c>
      <c r="D3" s="34">
        <f>486+105.6</f>
        <v>591.6</v>
      </c>
      <c r="E3" s="34"/>
      <c r="F3" s="34"/>
      <c r="G3" s="34"/>
    </row>
    <row r="4" ht="25" customHeight="1" spans="1:7">
      <c r="A4" s="33"/>
      <c r="B4" s="34" t="s">
        <v>250</v>
      </c>
      <c r="C4" s="34" t="s">
        <v>249</v>
      </c>
      <c r="D4" s="34">
        <f>486+105.6</f>
        <v>591.6</v>
      </c>
      <c r="E4" s="34"/>
      <c r="F4" s="34"/>
      <c r="G4" s="34"/>
    </row>
    <row r="5" ht="25" customHeight="1" spans="1:7">
      <c r="A5" s="33"/>
      <c r="B5" s="34" t="s">
        <v>251</v>
      </c>
      <c r="C5" s="34"/>
      <c r="D5" s="35">
        <f t="shared" ref="D5:E5" si="0">D4/D3</f>
        <v>1</v>
      </c>
      <c r="E5" s="35" t="e">
        <f t="shared" si="0"/>
        <v>#DIV/0!</v>
      </c>
      <c r="F5" s="35"/>
      <c r="G5" s="35" t="e">
        <f>G4/G3</f>
        <v>#DIV/0!</v>
      </c>
    </row>
    <row r="6" ht="25" customHeight="1" spans="1:7">
      <c r="A6" s="33"/>
      <c r="B6" s="34" t="s">
        <v>252</v>
      </c>
      <c r="C6" s="34" t="s">
        <v>249</v>
      </c>
      <c r="D6" s="34">
        <f>260*1.62+105.6</f>
        <v>526.8</v>
      </c>
      <c r="E6" s="34"/>
      <c r="F6" s="34"/>
      <c r="G6" s="34"/>
    </row>
    <row r="7" ht="25" customHeight="1" spans="1:7">
      <c r="A7" s="33"/>
      <c r="B7" s="34" t="s">
        <v>90</v>
      </c>
      <c r="C7" s="34"/>
      <c r="D7" s="35">
        <f>D6/D3</f>
        <v>0.890466531440162</v>
      </c>
      <c r="E7" s="35" t="e">
        <f>E6/E3</f>
        <v>#DIV/0!</v>
      </c>
      <c r="F7" s="35"/>
      <c r="G7" s="35" t="e">
        <f>G6/G3</f>
        <v>#DIV/0!</v>
      </c>
    </row>
    <row r="8" ht="23.15" customHeight="1" spans="1:7">
      <c r="A8" s="36" t="s">
        <v>14</v>
      </c>
      <c r="B8" s="37" t="s">
        <v>253</v>
      </c>
      <c r="C8" s="37" t="s">
        <v>254</v>
      </c>
      <c r="D8" s="34">
        <f>390+192</f>
        <v>582</v>
      </c>
      <c r="E8" s="38"/>
      <c r="F8" s="39">
        <f>22*1.2+30*1.5</f>
        <v>71.4</v>
      </c>
      <c r="G8" s="39"/>
    </row>
    <row r="9" ht="23.15" customHeight="1" spans="1:7">
      <c r="A9" s="40"/>
      <c r="B9" s="41" t="s">
        <v>255</v>
      </c>
      <c r="C9" s="41" t="s">
        <v>256</v>
      </c>
      <c r="D9" s="34">
        <f>390+192</f>
        <v>582</v>
      </c>
      <c r="E9" s="42"/>
      <c r="F9" s="39">
        <f>22*1.2+30*1.5</f>
        <v>71.4</v>
      </c>
      <c r="G9" s="34"/>
    </row>
    <row r="10" ht="23.15" customHeight="1" spans="1:7">
      <c r="A10" s="40"/>
      <c r="B10" s="34" t="s">
        <v>257</v>
      </c>
      <c r="C10" s="39" t="s">
        <v>249</v>
      </c>
      <c r="D10" s="43"/>
      <c r="E10" s="43"/>
      <c r="F10" s="43"/>
      <c r="G10" s="43"/>
    </row>
    <row r="11" ht="23.15" customHeight="1" spans="1:7">
      <c r="A11" s="40"/>
      <c r="B11" s="34" t="s">
        <v>258</v>
      </c>
      <c r="C11" s="37" t="s">
        <v>254</v>
      </c>
      <c r="D11" s="34">
        <f>224*1.5+160*1.2</f>
        <v>528</v>
      </c>
      <c r="E11" s="34"/>
      <c r="F11" s="34">
        <f>22*1.5</f>
        <v>33</v>
      </c>
      <c r="G11" s="34"/>
    </row>
    <row r="12" ht="28" customHeight="1" spans="1:7">
      <c r="A12" s="40" t="s">
        <v>15</v>
      </c>
      <c r="B12" s="34" t="s">
        <v>259</v>
      </c>
      <c r="C12" s="34"/>
      <c r="D12" s="34">
        <f>45+72</f>
        <v>117</v>
      </c>
      <c r="E12" s="34"/>
      <c r="F12" s="39">
        <f>53*1.2+40*1.5</f>
        <v>123.6</v>
      </c>
      <c r="G12" s="34"/>
    </row>
    <row r="13" ht="28" customHeight="1" spans="1:7">
      <c r="A13" s="40"/>
      <c r="B13" s="34" t="s">
        <v>260</v>
      </c>
      <c r="C13" s="34"/>
      <c r="D13" s="34">
        <v>117</v>
      </c>
      <c r="E13" s="34"/>
      <c r="F13" s="39">
        <f>53*1.2+40*1.5</f>
        <v>123.6</v>
      </c>
      <c r="G13" s="34"/>
    </row>
    <row r="14" ht="27" customHeight="1" spans="1:7">
      <c r="A14" s="40" t="s">
        <v>261</v>
      </c>
      <c r="B14" s="34" t="s">
        <v>262</v>
      </c>
      <c r="C14" s="34" t="s">
        <v>263</v>
      </c>
      <c r="D14" s="34">
        <f>1.84*25+165</f>
        <v>211</v>
      </c>
      <c r="E14" s="34"/>
      <c r="F14" s="34"/>
      <c r="G14" s="34"/>
    </row>
  </sheetData>
  <mergeCells count="4">
    <mergeCell ref="A1:G1"/>
    <mergeCell ref="A3:A7"/>
    <mergeCell ref="A8:A11"/>
    <mergeCell ref="A12:A13"/>
  </mergeCells>
  <pageMargins left="0.75" right="0.75" top="1" bottom="1" header="0.511805555555556" footer="0.511805555555556"/>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7"/>
  <sheetViews>
    <sheetView showGridLines="0" topLeftCell="A16" workbookViewId="0">
      <selection activeCell="K17" sqref="K17"/>
    </sheetView>
  </sheetViews>
  <sheetFormatPr defaultColWidth="9" defaultRowHeight="83.15" customHeight="1"/>
  <cols>
    <col min="1" max="1" width="4.45" style="1" customWidth="1"/>
    <col min="2" max="2" width="4.45" style="2" customWidth="1"/>
    <col min="3" max="3" width="12.45" style="3" customWidth="1"/>
    <col min="4" max="4" width="19.725" style="2" customWidth="1"/>
    <col min="5" max="5" width="44.45" style="2" customWidth="1"/>
    <col min="6" max="6" width="37.45" style="2" customWidth="1"/>
    <col min="7" max="8" width="6.26666666666667" style="1" hidden="1"/>
    <col min="9" max="9" width="4.45" style="4" customWidth="1"/>
    <col min="10" max="10" width="13.725" style="1" customWidth="1"/>
    <col min="11" max="11" width="14.6333333333333" style="5" customWidth="1"/>
    <col min="12" max="248" width="9.45" style="1" customWidth="1"/>
    <col min="249" max="256" width="9.45" style="2" customWidth="1"/>
  </cols>
  <sheetData>
    <row r="1" ht="14.25" spans="1:248">
      <c r="A1" s="1" t="s">
        <v>264</v>
      </c>
      <c r="G1" s="2"/>
      <c r="H1" s="2"/>
      <c r="I1" s="21"/>
      <c r="J1" s="2"/>
      <c r="K1" s="2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row>
    <row r="2" ht="20.25" spans="1:248">
      <c r="A2" s="6" t="s">
        <v>265</v>
      </c>
      <c r="B2" s="6"/>
      <c r="C2" s="6"/>
      <c r="D2" s="6"/>
      <c r="E2" s="6"/>
      <c r="F2" s="6"/>
      <c r="G2" s="6"/>
      <c r="H2" s="6"/>
      <c r="I2" s="6"/>
      <c r="J2" s="6"/>
      <c r="K2" s="6"/>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row>
    <row r="3" ht="14.25" spans="1:248">
      <c r="A3" s="7" t="s">
        <v>266</v>
      </c>
      <c r="B3" s="7" t="s">
        <v>267</v>
      </c>
      <c r="C3" s="7" t="s">
        <v>3</v>
      </c>
      <c r="D3" s="7" t="s">
        <v>27</v>
      </c>
      <c r="E3" s="7" t="s">
        <v>268</v>
      </c>
      <c r="F3" s="7" t="s">
        <v>269</v>
      </c>
      <c r="G3" s="7" t="s">
        <v>270</v>
      </c>
      <c r="H3" s="7" t="s">
        <v>271</v>
      </c>
      <c r="I3" s="7" t="s">
        <v>30</v>
      </c>
      <c r="J3" s="23" t="s">
        <v>272</v>
      </c>
      <c r="K3" s="23" t="s">
        <v>273</v>
      </c>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row>
    <row r="4" ht="60" spans="1:248">
      <c r="A4" s="8" t="s">
        <v>274</v>
      </c>
      <c r="B4" s="9" t="s">
        <v>275</v>
      </c>
      <c r="C4" s="10" t="s">
        <v>276</v>
      </c>
      <c r="D4" s="11" t="s">
        <v>277</v>
      </c>
      <c r="E4" s="11" t="s">
        <v>278</v>
      </c>
      <c r="F4" s="11" t="s">
        <v>279</v>
      </c>
      <c r="G4" s="12"/>
      <c r="H4" s="12"/>
      <c r="I4" s="24">
        <v>3</v>
      </c>
      <c r="J4" s="25" t="s">
        <v>280</v>
      </c>
      <c r="K4" s="12" t="s">
        <v>281</v>
      </c>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row>
    <row r="5" ht="96" customHeight="1" spans="1:248">
      <c r="A5" s="8"/>
      <c r="B5" s="9"/>
      <c r="C5" s="10" t="s">
        <v>282</v>
      </c>
      <c r="D5" s="11" t="s">
        <v>283</v>
      </c>
      <c r="E5" s="11" t="s">
        <v>284</v>
      </c>
      <c r="F5" s="11" t="s">
        <v>285</v>
      </c>
      <c r="G5" s="12"/>
      <c r="H5" s="12"/>
      <c r="I5" s="24">
        <v>2</v>
      </c>
      <c r="J5" s="26" t="s">
        <v>286</v>
      </c>
      <c r="K5" s="12" t="s">
        <v>287</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row>
    <row r="6" ht="70.15" customHeight="1" spans="1:248">
      <c r="A6" s="8"/>
      <c r="B6" s="9"/>
      <c r="C6" s="13" t="s">
        <v>288</v>
      </c>
      <c r="D6" s="11" t="s">
        <v>289</v>
      </c>
      <c r="E6" s="11" t="s">
        <v>290</v>
      </c>
      <c r="F6" s="11" t="s">
        <v>285</v>
      </c>
      <c r="G6" s="14"/>
      <c r="H6" s="14"/>
      <c r="I6" s="24">
        <v>3</v>
      </c>
      <c r="J6" s="27" t="s">
        <v>291</v>
      </c>
      <c r="K6" s="12" t="s">
        <v>281</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row>
    <row r="7" ht="68.15" customHeight="1" spans="1:248">
      <c r="A7" s="8"/>
      <c r="B7" s="15" t="s">
        <v>292</v>
      </c>
      <c r="C7" s="16" t="s">
        <v>293</v>
      </c>
      <c r="D7" s="11" t="s">
        <v>294</v>
      </c>
      <c r="E7" s="11" t="s">
        <v>295</v>
      </c>
      <c r="F7" s="11" t="s">
        <v>285</v>
      </c>
      <c r="G7" s="14"/>
      <c r="H7" s="14"/>
      <c r="I7" s="24">
        <v>3</v>
      </c>
      <c r="J7" s="27" t="s">
        <v>296</v>
      </c>
      <c r="K7" s="12" t="s">
        <v>297</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row>
    <row r="8" ht="48" spans="1:248">
      <c r="A8" s="8"/>
      <c r="B8" s="15"/>
      <c r="C8" s="16" t="s">
        <v>298</v>
      </c>
      <c r="D8" s="11" t="s">
        <v>299</v>
      </c>
      <c r="E8" s="11" t="s">
        <v>300</v>
      </c>
      <c r="F8" s="11" t="s">
        <v>301</v>
      </c>
      <c r="G8" s="14"/>
      <c r="H8" s="14"/>
      <c r="I8" s="24">
        <v>3</v>
      </c>
      <c r="J8" s="27" t="s">
        <v>302</v>
      </c>
      <c r="K8" s="12" t="s">
        <v>297</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row>
    <row r="9" ht="78" customHeight="1" spans="1:248">
      <c r="A9" s="8"/>
      <c r="B9" s="9" t="s">
        <v>303</v>
      </c>
      <c r="C9" s="13" t="s">
        <v>304</v>
      </c>
      <c r="D9" s="11" t="s">
        <v>305</v>
      </c>
      <c r="E9" s="11" t="s">
        <v>306</v>
      </c>
      <c r="F9" s="11" t="s">
        <v>307</v>
      </c>
      <c r="G9" s="17">
        <v>1</v>
      </c>
      <c r="H9" s="14"/>
      <c r="I9" s="24">
        <v>3</v>
      </c>
      <c r="J9" s="27" t="s">
        <v>308</v>
      </c>
      <c r="K9" s="12" t="s">
        <v>297</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row>
    <row r="10" ht="74.15" customHeight="1" spans="1:248">
      <c r="A10" s="8"/>
      <c r="B10" s="9"/>
      <c r="C10" s="13" t="s">
        <v>309</v>
      </c>
      <c r="D10" s="11" t="s">
        <v>310</v>
      </c>
      <c r="E10" s="11" t="s">
        <v>311</v>
      </c>
      <c r="F10" s="11" t="s">
        <v>312</v>
      </c>
      <c r="G10" s="17">
        <v>1</v>
      </c>
      <c r="H10" s="14"/>
      <c r="I10" s="24">
        <v>3</v>
      </c>
      <c r="J10" s="27" t="s">
        <v>308</v>
      </c>
      <c r="K10" s="12" t="s">
        <v>297</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row>
    <row r="11" ht="65.25" customHeight="1" spans="1:248">
      <c r="A11" s="8" t="s">
        <v>313</v>
      </c>
      <c r="B11" s="9" t="s">
        <v>314</v>
      </c>
      <c r="C11" s="16" t="s">
        <v>315</v>
      </c>
      <c r="D11" s="11" t="s">
        <v>316</v>
      </c>
      <c r="E11" s="11" t="s">
        <v>317</v>
      </c>
      <c r="F11" s="11" t="s">
        <v>318</v>
      </c>
      <c r="G11" s="14"/>
      <c r="H11" s="14"/>
      <c r="I11" s="24">
        <v>4</v>
      </c>
      <c r="J11" s="28" t="s">
        <v>319</v>
      </c>
      <c r="K11" s="12" t="s">
        <v>287</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row>
    <row r="12" ht="93" customHeight="1" spans="1:248">
      <c r="A12" s="8"/>
      <c r="B12" s="9"/>
      <c r="C12" s="10" t="s">
        <v>320</v>
      </c>
      <c r="D12" s="11" t="s">
        <v>120</v>
      </c>
      <c r="E12" s="11" t="s">
        <v>321</v>
      </c>
      <c r="F12" s="11" t="s">
        <v>285</v>
      </c>
      <c r="G12" s="14"/>
      <c r="H12" s="14"/>
      <c r="I12" s="24">
        <v>8</v>
      </c>
      <c r="J12" s="28" t="s">
        <v>322</v>
      </c>
      <c r="K12" s="12" t="s">
        <v>287</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row>
    <row r="13" ht="70.15" customHeight="1" spans="1:248">
      <c r="A13" s="8"/>
      <c r="B13" s="9"/>
      <c r="C13" s="10" t="s">
        <v>323</v>
      </c>
      <c r="D13" s="11" t="s">
        <v>324</v>
      </c>
      <c r="E13" s="11" t="s">
        <v>325</v>
      </c>
      <c r="F13" s="11" t="s">
        <v>318</v>
      </c>
      <c r="G13" s="14"/>
      <c r="H13" s="14"/>
      <c r="I13" s="24">
        <v>3</v>
      </c>
      <c r="J13" s="26" t="s">
        <v>326</v>
      </c>
      <c r="K13" s="12" t="s">
        <v>287</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row>
    <row r="14" ht="64.15" customHeight="1" spans="1:248">
      <c r="A14" s="8"/>
      <c r="B14" s="9" t="s">
        <v>327</v>
      </c>
      <c r="C14" s="10" t="s">
        <v>328</v>
      </c>
      <c r="D14" s="11" t="s">
        <v>329</v>
      </c>
      <c r="E14" s="11" t="s">
        <v>330</v>
      </c>
      <c r="F14" s="11" t="s">
        <v>318</v>
      </c>
      <c r="G14" s="14"/>
      <c r="H14" s="14"/>
      <c r="I14" s="24">
        <v>2</v>
      </c>
      <c r="J14" s="26" t="s">
        <v>331</v>
      </c>
      <c r="K14" s="12" t="s">
        <v>297</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row>
    <row r="15" ht="91.15" customHeight="1" spans="1:248">
      <c r="A15" s="8"/>
      <c r="B15" s="9"/>
      <c r="C15" s="10" t="s">
        <v>332</v>
      </c>
      <c r="D15" s="11" t="s">
        <v>99</v>
      </c>
      <c r="E15" s="11" t="s">
        <v>333</v>
      </c>
      <c r="F15" s="11" t="s">
        <v>334</v>
      </c>
      <c r="G15" s="14"/>
      <c r="H15" s="14"/>
      <c r="I15" s="24">
        <v>5</v>
      </c>
      <c r="J15" s="27" t="s">
        <v>335</v>
      </c>
      <c r="K15" s="12" t="s">
        <v>297</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row>
    <row r="16" ht="78" customHeight="1" spans="1:248">
      <c r="A16" s="8"/>
      <c r="B16" s="9"/>
      <c r="C16" s="10" t="s">
        <v>336</v>
      </c>
      <c r="D16" s="11" t="s">
        <v>337</v>
      </c>
      <c r="E16" s="11" t="s">
        <v>338</v>
      </c>
      <c r="F16" s="11" t="s">
        <v>318</v>
      </c>
      <c r="G16" s="14"/>
      <c r="H16" s="14"/>
      <c r="I16" s="24">
        <v>2</v>
      </c>
      <c r="J16" s="28" t="s">
        <v>339</v>
      </c>
      <c r="K16" s="12" t="s">
        <v>297</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row>
    <row r="17" ht="58.15" customHeight="1" spans="1:248">
      <c r="A17" s="8"/>
      <c r="B17" s="9"/>
      <c r="C17" s="13" t="s">
        <v>340</v>
      </c>
      <c r="D17" s="11" t="s">
        <v>341</v>
      </c>
      <c r="E17" s="11" t="s">
        <v>342</v>
      </c>
      <c r="F17" s="11" t="s">
        <v>343</v>
      </c>
      <c r="G17" s="17">
        <v>1</v>
      </c>
      <c r="H17" s="14"/>
      <c r="I17" s="24">
        <v>6</v>
      </c>
      <c r="J17" s="28" t="s">
        <v>344</v>
      </c>
      <c r="K17" s="12" t="s">
        <v>297</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row>
    <row r="18" ht="69" customHeight="1" spans="1:248">
      <c r="A18" s="18" t="s">
        <v>345</v>
      </c>
      <c r="B18" s="19" t="s">
        <v>346</v>
      </c>
      <c r="C18" s="13" t="s">
        <v>347</v>
      </c>
      <c r="D18" s="11" t="s">
        <v>348</v>
      </c>
      <c r="E18" s="11" t="s">
        <v>349</v>
      </c>
      <c r="F18" s="11" t="s">
        <v>350</v>
      </c>
      <c r="G18" s="17">
        <v>1</v>
      </c>
      <c r="H18" s="14"/>
      <c r="I18" s="24">
        <v>5</v>
      </c>
      <c r="J18" s="27" t="s">
        <v>351</v>
      </c>
      <c r="K18" s="12" t="s">
        <v>287</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row>
    <row r="19" ht="84" customHeight="1" spans="1:248">
      <c r="A19" s="18"/>
      <c r="B19" s="19"/>
      <c r="C19" s="13" t="s">
        <v>352</v>
      </c>
      <c r="D19" s="11" t="s">
        <v>353</v>
      </c>
      <c r="E19" s="11" t="s">
        <v>354</v>
      </c>
      <c r="F19" s="11" t="s">
        <v>355</v>
      </c>
      <c r="G19" s="17">
        <v>1</v>
      </c>
      <c r="H19" s="14"/>
      <c r="I19" s="24">
        <v>5</v>
      </c>
      <c r="J19" s="27" t="s">
        <v>356</v>
      </c>
      <c r="K19" s="12" t="s">
        <v>287</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row>
    <row r="20" ht="96" customHeight="1" spans="1:248">
      <c r="A20" s="18"/>
      <c r="B20" s="19"/>
      <c r="C20" s="13" t="s">
        <v>357</v>
      </c>
      <c r="D20" s="11" t="s">
        <v>358</v>
      </c>
      <c r="E20" s="11" t="s">
        <v>359</v>
      </c>
      <c r="F20" s="11" t="s">
        <v>360</v>
      </c>
      <c r="G20" s="17">
        <v>1</v>
      </c>
      <c r="H20" s="14"/>
      <c r="I20" s="24">
        <v>5</v>
      </c>
      <c r="J20" s="27" t="s">
        <v>361</v>
      </c>
      <c r="K20" s="12" t="s">
        <v>287</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row>
    <row r="21" ht="81" customHeight="1" spans="1:248">
      <c r="A21" s="18"/>
      <c r="B21" s="19"/>
      <c r="C21" s="13" t="s">
        <v>362</v>
      </c>
      <c r="D21" s="11" t="s">
        <v>363</v>
      </c>
      <c r="E21" s="11" t="s">
        <v>364</v>
      </c>
      <c r="F21" s="11" t="s">
        <v>365</v>
      </c>
      <c r="G21" s="17" t="s">
        <v>366</v>
      </c>
      <c r="H21" s="14"/>
      <c r="I21" s="24">
        <v>5</v>
      </c>
      <c r="J21" s="27" t="s">
        <v>367</v>
      </c>
      <c r="K21" s="12" t="s">
        <v>297</v>
      </c>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row>
    <row r="22" ht="53.15" customHeight="1" spans="1:248">
      <c r="A22" s="18" t="s">
        <v>368</v>
      </c>
      <c r="B22" s="19" t="s">
        <v>369</v>
      </c>
      <c r="C22" s="13" t="s">
        <v>370</v>
      </c>
      <c r="D22" s="11" t="s">
        <v>371</v>
      </c>
      <c r="E22" s="10" t="s">
        <v>372</v>
      </c>
      <c r="F22" s="20" t="s">
        <v>373</v>
      </c>
      <c r="G22" s="14" t="s">
        <v>374</v>
      </c>
      <c r="H22" s="14"/>
      <c r="I22" s="24">
        <v>5</v>
      </c>
      <c r="J22" s="29" t="s">
        <v>375</v>
      </c>
      <c r="K22" s="12" t="s">
        <v>281</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row>
    <row r="23" ht="41.15" customHeight="1" spans="1:248">
      <c r="A23" s="18"/>
      <c r="B23" s="19"/>
      <c r="C23" s="13" t="s">
        <v>376</v>
      </c>
      <c r="D23" s="11" t="s">
        <v>377</v>
      </c>
      <c r="E23" s="10"/>
      <c r="F23" s="11" t="s">
        <v>378</v>
      </c>
      <c r="G23" s="14" t="s">
        <v>374</v>
      </c>
      <c r="H23" s="14"/>
      <c r="I23" s="24">
        <v>5</v>
      </c>
      <c r="J23" s="27" t="s">
        <v>379</v>
      </c>
      <c r="K23" s="12" t="s">
        <v>287</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row>
    <row r="24" ht="42" customHeight="1" spans="1:248">
      <c r="A24" s="18"/>
      <c r="B24" s="19"/>
      <c r="C24" s="13" t="s">
        <v>380</v>
      </c>
      <c r="D24" s="11" t="s">
        <v>381</v>
      </c>
      <c r="E24" s="10"/>
      <c r="F24" s="11" t="s">
        <v>378</v>
      </c>
      <c r="G24" s="14" t="s">
        <v>374</v>
      </c>
      <c r="H24" s="14"/>
      <c r="I24" s="24">
        <v>5</v>
      </c>
      <c r="J24" s="27" t="s">
        <v>382</v>
      </c>
      <c r="K24" s="12" t="s">
        <v>287</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row>
    <row r="25" ht="80.15" customHeight="1" spans="1:248">
      <c r="A25" s="18"/>
      <c r="B25" s="19"/>
      <c r="C25" s="13" t="s">
        <v>383</v>
      </c>
      <c r="D25" s="11" t="s">
        <v>384</v>
      </c>
      <c r="E25" s="10"/>
      <c r="F25" s="11" t="s">
        <v>378</v>
      </c>
      <c r="G25" s="14" t="s">
        <v>374</v>
      </c>
      <c r="H25" s="14"/>
      <c r="I25" s="24">
        <v>5</v>
      </c>
      <c r="J25" s="29" t="s">
        <v>385</v>
      </c>
      <c r="K25" s="12" t="s">
        <v>281</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row>
    <row r="26" ht="41.15" customHeight="1" spans="1:248">
      <c r="A26" s="18"/>
      <c r="B26" s="19"/>
      <c r="C26" s="13" t="s">
        <v>386</v>
      </c>
      <c r="D26" s="11" t="s">
        <v>387</v>
      </c>
      <c r="E26" s="11" t="s">
        <v>388</v>
      </c>
      <c r="F26" s="11" t="s">
        <v>378</v>
      </c>
      <c r="G26" s="14" t="s">
        <v>374</v>
      </c>
      <c r="H26" s="14"/>
      <c r="I26" s="24">
        <v>10</v>
      </c>
      <c r="J26" s="14" t="s">
        <v>389</v>
      </c>
      <c r="K26" s="12" t="s">
        <v>287</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row>
    <row r="27" ht="23.15" customHeight="1" spans="1:1">
      <c r="A27" s="1" t="s">
        <v>390</v>
      </c>
    </row>
  </sheetData>
  <mergeCells count="13">
    <mergeCell ref="A2:K2"/>
    <mergeCell ref="A4:A10"/>
    <mergeCell ref="A11:A17"/>
    <mergeCell ref="A18:A21"/>
    <mergeCell ref="A22:A26"/>
    <mergeCell ref="B4:B6"/>
    <mergeCell ref="B7:B8"/>
    <mergeCell ref="B9:B10"/>
    <mergeCell ref="B11:B13"/>
    <mergeCell ref="B14:B17"/>
    <mergeCell ref="B18:B21"/>
    <mergeCell ref="B22:B26"/>
    <mergeCell ref="E22:E25"/>
  </mergeCells>
  <printOptions horizontalCentered="1"/>
  <pageMargins left="0.39" right="0.2" top="0.51" bottom="0.59" header="0.2" footer="0.36"/>
  <pageSetup paperSize="9" scale="90"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目录</vt:lpstr>
      <vt:lpstr>指标体系</vt:lpstr>
      <vt:lpstr>农村饮水安全巩固提升工程专项资金项目</vt:lpstr>
      <vt:lpstr>项目支出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李慧玲</dc:creator>
  <cp:lastModifiedBy>Administrator</cp:lastModifiedBy>
  <dcterms:created xsi:type="dcterms:W3CDTF">2018-03-18T22:30:00Z</dcterms:created>
  <cp:lastPrinted>2022-11-10T10:00:00Z</cp:lastPrinted>
  <dcterms:modified xsi:type="dcterms:W3CDTF">2023-01-03T07:02:50Z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2052-11.1.0.12980</vt:lpwstr>
  </property>
  <property fmtid="{D5CDD505-2E9C-101B-9397-08002B2CF9AE}" pid="4" name="ICV">
    <vt:lpwstr>11C25ABE62FB4321BF3AA4887247927C</vt:lpwstr>
  </property>
</Properties>
</file>